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ФАХОВИЙ КОЛЕДЖ\навчальні плани\"/>
    </mc:Choice>
  </mc:AlternateContent>
  <bookViews>
    <workbookView xWindow="0" yWindow="0" windowWidth="28800" windowHeight="12300" tabRatio="491" activeTab="1"/>
  </bookViews>
  <sheets>
    <sheet name="графік" sheetId="7" r:id="rId1"/>
    <sheet name="навч_план_після 9 класу" sheetId="23" r:id="rId2"/>
  </sheets>
  <definedNames>
    <definedName name="_xlnm._FilterDatabase" localSheetId="1" hidden="1">'навч_план_після 9 класу'!$B$3:$AI$88</definedName>
    <definedName name="_xlnm.Print_Titles" localSheetId="1">'навч_план_після 9 класу'!$3:$6</definedName>
    <definedName name="_xlnm.Print_Area" localSheetId="0">графік!$A$4:$BC$31</definedName>
    <definedName name="_xlnm.Print_Area" localSheetId="1">'навч_план_після 9 класу'!$B$1:$AK$99</definedName>
  </definedNames>
  <calcPr calcId="162913"/>
</workbook>
</file>

<file path=xl/calcChain.xml><?xml version="1.0" encoding="utf-8"?>
<calcChain xmlns="http://schemas.openxmlformats.org/spreadsheetml/2006/main">
  <c r="H92" i="23" l="1"/>
  <c r="L57" i="23"/>
  <c r="M57" i="23"/>
  <c r="L58" i="23"/>
  <c r="M58" i="23"/>
  <c r="L59" i="23"/>
  <c r="M59" i="23"/>
  <c r="L60" i="23"/>
  <c r="M60" i="23"/>
  <c r="L61" i="23"/>
  <c r="M61" i="23"/>
  <c r="L62" i="23"/>
  <c r="M62" i="23"/>
  <c r="L63" i="23"/>
  <c r="M63" i="23"/>
  <c r="L64" i="23"/>
  <c r="M64" i="23"/>
  <c r="L65" i="23"/>
  <c r="M65" i="23"/>
  <c r="L66" i="23"/>
  <c r="M66" i="23"/>
  <c r="L69" i="23"/>
  <c r="M69" i="23"/>
  <c r="L70" i="23"/>
  <c r="M70" i="23"/>
  <c r="L71" i="23"/>
  <c r="M71" i="23"/>
  <c r="L74" i="23"/>
  <c r="M74" i="23"/>
  <c r="L75" i="23"/>
  <c r="M75" i="23"/>
  <c r="L76" i="23"/>
  <c r="M76" i="23"/>
  <c r="L77" i="23"/>
  <c r="M77" i="23"/>
  <c r="L78" i="23"/>
  <c r="M78" i="23"/>
  <c r="L79" i="23"/>
  <c r="M79" i="23"/>
  <c r="L81" i="23"/>
  <c r="M81" i="23"/>
  <c r="L82" i="23"/>
  <c r="M82" i="23"/>
  <c r="L83" i="23"/>
  <c r="M83" i="23"/>
  <c r="L84" i="23"/>
  <c r="M84" i="23"/>
  <c r="L85" i="23"/>
  <c r="M85" i="23"/>
  <c r="L86" i="23"/>
  <c r="M86" i="23"/>
  <c r="L87" i="23"/>
  <c r="M87" i="23"/>
  <c r="L88" i="23"/>
  <c r="M88" i="23"/>
  <c r="H57" i="23"/>
  <c r="H58" i="23"/>
  <c r="H59" i="23"/>
  <c r="H60" i="23"/>
  <c r="H61" i="23"/>
  <c r="H62" i="23"/>
  <c r="H63" i="23"/>
  <c r="H64" i="23"/>
  <c r="H65" i="23"/>
  <c r="H66" i="23"/>
  <c r="H69" i="23"/>
  <c r="H70" i="23"/>
  <c r="H71" i="23"/>
  <c r="H74" i="23"/>
  <c r="H75" i="23"/>
  <c r="H76" i="23"/>
  <c r="H77" i="23"/>
  <c r="H78" i="23"/>
  <c r="H79" i="23"/>
  <c r="H81" i="23"/>
  <c r="H82" i="23"/>
  <c r="H83" i="23"/>
  <c r="H84" i="23"/>
  <c r="H85" i="23"/>
  <c r="H86" i="23"/>
  <c r="H87" i="23"/>
  <c r="H88" i="23"/>
  <c r="L49" i="23"/>
  <c r="L50" i="23"/>
  <c r="L51" i="23"/>
  <c r="L52" i="23"/>
  <c r="L53" i="23"/>
  <c r="L54" i="23"/>
  <c r="L48" i="23"/>
  <c r="M49" i="23"/>
  <c r="M50" i="23"/>
  <c r="M51" i="23"/>
  <c r="M52" i="23"/>
  <c r="M53" i="23"/>
  <c r="M54" i="23"/>
  <c r="M48" i="23"/>
  <c r="H49" i="23"/>
  <c r="H50" i="23"/>
  <c r="H51" i="23"/>
  <c r="H52" i="23"/>
  <c r="H53" i="23"/>
  <c r="H54" i="23"/>
  <c r="H48" i="23"/>
  <c r="H37" i="23"/>
  <c r="Y36" i="23"/>
  <c r="V36" i="23"/>
  <c r="I36" i="23" s="1"/>
  <c r="H31" i="23"/>
  <c r="I29" i="23"/>
  <c r="V77" i="23"/>
  <c r="AL23" i="7"/>
  <c r="AL24" i="7"/>
  <c r="AL25" i="7"/>
  <c r="AL22" i="7"/>
  <c r="G92" i="23" l="1"/>
  <c r="AE87" i="23"/>
  <c r="AE78" i="23"/>
  <c r="I78" i="23" s="1"/>
  <c r="Y77" i="23"/>
  <c r="I77" i="23" s="1"/>
  <c r="AI91" i="23"/>
  <c r="AF91" i="23"/>
  <c r="AC91" i="23"/>
  <c r="Z91" i="23"/>
  <c r="W91" i="23"/>
  <c r="T91" i="23"/>
  <c r="Q91" i="23"/>
  <c r="N91" i="23"/>
  <c r="AB61" i="23"/>
  <c r="I61" i="23" s="1"/>
  <c r="V86" i="23" l="1"/>
  <c r="Y86" i="23"/>
  <c r="AB86" i="23"/>
  <c r="AE86" i="23"/>
  <c r="AH86" i="23"/>
  <c r="AK86" i="23"/>
  <c r="S62" i="23"/>
  <c r="I86" i="23" l="1"/>
  <c r="AB87" i="23"/>
  <c r="I87" i="23" s="1"/>
  <c r="S63" i="23"/>
  <c r="Y81" i="23"/>
  <c r="Y53" i="23"/>
  <c r="Y41" i="23"/>
  <c r="V41" i="23"/>
  <c r="Y39" i="23"/>
  <c r="AK71" i="23" l="1"/>
  <c r="AH71" i="23"/>
  <c r="AE71" i="23"/>
  <c r="AB71" i="23"/>
  <c r="Y71" i="23"/>
  <c r="V71" i="23"/>
  <c r="AK70" i="23"/>
  <c r="AH70" i="23"/>
  <c r="AE70" i="23"/>
  <c r="AB70" i="23"/>
  <c r="Y70" i="23"/>
  <c r="V70" i="23"/>
  <c r="AK69" i="23"/>
  <c r="AH69" i="23"/>
  <c r="AE69" i="23"/>
  <c r="AB69" i="23"/>
  <c r="Y69" i="23"/>
  <c r="V69" i="23"/>
  <c r="K104" i="23"/>
  <c r="J104" i="23"/>
  <c r="I104" i="23"/>
  <c r="F104" i="23"/>
  <c r="E104" i="23"/>
  <c r="D104" i="23"/>
  <c r="Y94" i="23"/>
  <c r="V94" i="23"/>
  <c r="AK66" i="23"/>
  <c r="AH66" i="23"/>
  <c r="AE66" i="23"/>
  <c r="AB66" i="23"/>
  <c r="Y66" i="23"/>
  <c r="V66" i="23"/>
  <c r="AK88" i="23"/>
  <c r="AH88" i="23"/>
  <c r="AE88" i="23"/>
  <c r="AB88" i="23"/>
  <c r="Y88" i="23"/>
  <c r="V88" i="23"/>
  <c r="AK85" i="23"/>
  <c r="AH85" i="23"/>
  <c r="AE85" i="23"/>
  <c r="AB85" i="23"/>
  <c r="Y85" i="23"/>
  <c r="V85" i="23"/>
  <c r="AK65" i="23"/>
  <c r="AH65" i="23"/>
  <c r="AE65" i="23"/>
  <c r="AB65" i="23"/>
  <c r="Y65" i="23"/>
  <c r="V65" i="23"/>
  <c r="AK64" i="23"/>
  <c r="AH64" i="23"/>
  <c r="AE64" i="23"/>
  <c r="AB64" i="23"/>
  <c r="Y64" i="23"/>
  <c r="V64" i="23"/>
  <c r="AK84" i="23"/>
  <c r="AH84" i="23"/>
  <c r="AE84" i="23"/>
  <c r="AB84" i="23"/>
  <c r="Y84" i="23"/>
  <c r="V84" i="23"/>
  <c r="AK83" i="23"/>
  <c r="AH83" i="23"/>
  <c r="AE83" i="23"/>
  <c r="AB83" i="23"/>
  <c r="Y83" i="23"/>
  <c r="V83" i="23"/>
  <c r="P83" i="23"/>
  <c r="AK82" i="23"/>
  <c r="AH82" i="23"/>
  <c r="AE82" i="23"/>
  <c r="AB82" i="23"/>
  <c r="Y82" i="23"/>
  <c r="V82" i="23"/>
  <c r="P82" i="23"/>
  <c r="AK63" i="23"/>
  <c r="AH63" i="23"/>
  <c r="AE63" i="23"/>
  <c r="AB63" i="23"/>
  <c r="Y63" i="23"/>
  <c r="V63" i="23"/>
  <c r="P63" i="23"/>
  <c r="AK62" i="23"/>
  <c r="AH62" i="23"/>
  <c r="AE62" i="23"/>
  <c r="AB62" i="23"/>
  <c r="Y62" i="23"/>
  <c r="V62" i="23"/>
  <c r="P62" i="23"/>
  <c r="AK60" i="23"/>
  <c r="AH60" i="23"/>
  <c r="AE60" i="23"/>
  <c r="AB60" i="23"/>
  <c r="Y60" i="23"/>
  <c r="V60" i="23"/>
  <c r="P60" i="23"/>
  <c r="AK81" i="23"/>
  <c r="AH81" i="23"/>
  <c r="AE81" i="23"/>
  <c r="AB81" i="23"/>
  <c r="V81" i="23"/>
  <c r="P81" i="23"/>
  <c r="AK59" i="23"/>
  <c r="AH59" i="23"/>
  <c r="AE59" i="23"/>
  <c r="AB59" i="23"/>
  <c r="Y59" i="23"/>
  <c r="V59" i="23"/>
  <c r="P59" i="23"/>
  <c r="AK58" i="23"/>
  <c r="AH58" i="23"/>
  <c r="AE58" i="23"/>
  <c r="AB58" i="23"/>
  <c r="Y58" i="23"/>
  <c r="V58" i="23"/>
  <c r="P58" i="23"/>
  <c r="AK57" i="23"/>
  <c r="AH57" i="23"/>
  <c r="AE57" i="23"/>
  <c r="AB57" i="23"/>
  <c r="Y57" i="23"/>
  <c r="V57" i="23"/>
  <c r="P57" i="23"/>
  <c r="AK56" i="23"/>
  <c r="AH56" i="23"/>
  <c r="AE56" i="23"/>
  <c r="AB56" i="23"/>
  <c r="Y56" i="23"/>
  <c r="V56" i="23"/>
  <c r="P56" i="23"/>
  <c r="AK79" i="23"/>
  <c r="AH79" i="23"/>
  <c r="Y79" i="23"/>
  <c r="V79" i="23"/>
  <c r="P79" i="23"/>
  <c r="AK54" i="23"/>
  <c r="AH54" i="23"/>
  <c r="P54" i="23"/>
  <c r="AK53" i="23"/>
  <c r="AH53" i="23"/>
  <c r="AE53" i="23"/>
  <c r="AB53" i="23"/>
  <c r="V53" i="23"/>
  <c r="P53" i="23"/>
  <c r="AK52" i="23"/>
  <c r="AH52" i="23"/>
  <c r="AE52" i="23"/>
  <c r="AB52" i="23"/>
  <c r="Y52" i="23"/>
  <c r="V52" i="23"/>
  <c r="P52" i="23"/>
  <c r="AK51" i="23"/>
  <c r="AH51" i="23"/>
  <c r="AE51" i="23"/>
  <c r="AB51" i="23"/>
  <c r="Y51" i="23"/>
  <c r="V51" i="23"/>
  <c r="P51" i="23"/>
  <c r="AK76" i="23"/>
  <c r="AH76" i="23"/>
  <c r="AE76" i="23"/>
  <c r="AB76" i="23"/>
  <c r="Y76" i="23"/>
  <c r="V76" i="23"/>
  <c r="P76" i="23"/>
  <c r="AK75" i="23"/>
  <c r="AH75" i="23"/>
  <c r="AE75" i="23"/>
  <c r="AB75" i="23"/>
  <c r="Y75" i="23"/>
  <c r="V75" i="23"/>
  <c r="P75" i="23"/>
  <c r="AK50" i="23"/>
  <c r="AH50" i="23"/>
  <c r="AE50" i="23"/>
  <c r="AB50" i="23"/>
  <c r="Y50" i="23"/>
  <c r="V50" i="23"/>
  <c r="P50" i="23"/>
  <c r="AK74" i="23"/>
  <c r="AH74" i="23"/>
  <c r="AE74" i="23"/>
  <c r="AB74" i="23"/>
  <c r="Y74" i="23"/>
  <c r="V74" i="23"/>
  <c r="P74" i="23"/>
  <c r="AK49" i="23"/>
  <c r="AH49" i="23"/>
  <c r="AE49" i="23"/>
  <c r="AB49" i="23"/>
  <c r="Y49" i="23"/>
  <c r="V49" i="23"/>
  <c r="P49" i="23"/>
  <c r="AK48" i="23"/>
  <c r="AH48" i="23"/>
  <c r="AE48" i="23"/>
  <c r="AB48" i="23"/>
  <c r="Y48" i="23"/>
  <c r="V48" i="23"/>
  <c r="S48" i="23"/>
  <c r="P48" i="23"/>
  <c r="AI44" i="23"/>
  <c r="AI92" i="23" s="1"/>
  <c r="AF44" i="23"/>
  <c r="AF92" i="23" s="1"/>
  <c r="AC44" i="23"/>
  <c r="AC92" i="23" s="1"/>
  <c r="Z44" i="23"/>
  <c r="Z92" i="23" s="1"/>
  <c r="T44" i="23"/>
  <c r="T92" i="23" s="1"/>
  <c r="Q44" i="23"/>
  <c r="Q92" i="23" s="1"/>
  <c r="N44" i="23"/>
  <c r="N92" i="23" s="1"/>
  <c r="AK42" i="23"/>
  <c r="AH42" i="23"/>
  <c r="AE42" i="23"/>
  <c r="AB42" i="23"/>
  <c r="Y42" i="23"/>
  <c r="V42" i="23"/>
  <c r="S42" i="23"/>
  <c r="P42" i="23"/>
  <c r="AK41" i="23"/>
  <c r="AH41" i="23"/>
  <c r="AE41" i="23"/>
  <c r="AB41" i="23"/>
  <c r="S41" i="23"/>
  <c r="P41" i="23"/>
  <c r="Y40" i="23"/>
  <c r="V40" i="23"/>
  <c r="I40" i="23" s="1"/>
  <c r="H40" i="23" s="1"/>
  <c r="V39" i="23"/>
  <c r="I39" i="23" s="1"/>
  <c r="H39" i="23" s="1"/>
  <c r="AK35" i="23"/>
  <c r="AH35" i="23"/>
  <c r="AE35" i="23"/>
  <c r="AB35" i="23"/>
  <c r="Y35" i="23"/>
  <c r="V35" i="23"/>
  <c r="S35" i="23"/>
  <c r="P35" i="23"/>
  <c r="AK34" i="23"/>
  <c r="AH34" i="23"/>
  <c r="AE34" i="23"/>
  <c r="AB34" i="23"/>
  <c r="Y34" i="23"/>
  <c r="V34" i="23"/>
  <c r="S34" i="23"/>
  <c r="P34" i="23"/>
  <c r="AK33" i="23"/>
  <c r="AH33" i="23"/>
  <c r="AE33" i="23"/>
  <c r="AB33" i="23"/>
  <c r="Y33" i="23"/>
  <c r="V33" i="23"/>
  <c r="S33" i="23"/>
  <c r="P33" i="23"/>
  <c r="AK30" i="23"/>
  <c r="AH30" i="23"/>
  <c r="AE30" i="23"/>
  <c r="AB30" i="23"/>
  <c r="Y30" i="23"/>
  <c r="V30" i="23"/>
  <c r="S30" i="23"/>
  <c r="P30" i="23"/>
  <c r="AK28" i="23"/>
  <c r="AH28" i="23"/>
  <c r="AE28" i="23"/>
  <c r="AB28" i="23"/>
  <c r="I28" i="23"/>
  <c r="AK27" i="23"/>
  <c r="AH27" i="23"/>
  <c r="AE27" i="23"/>
  <c r="AB27" i="23"/>
  <c r="Y27" i="23"/>
  <c r="V27" i="23"/>
  <c r="S27" i="23"/>
  <c r="P27" i="23"/>
  <c r="Y26" i="23"/>
  <c r="I26" i="23" s="1"/>
  <c r="V26" i="23"/>
  <c r="AK25" i="23"/>
  <c r="AH25" i="23"/>
  <c r="AE25" i="23"/>
  <c r="AB25" i="23"/>
  <c r="Y25" i="23"/>
  <c r="V25" i="23"/>
  <c r="S25" i="23"/>
  <c r="P25" i="23"/>
  <c r="AK24" i="23"/>
  <c r="AH24" i="23"/>
  <c r="AE24" i="23"/>
  <c r="AB24" i="23"/>
  <c r="Y24" i="23"/>
  <c r="V24" i="23"/>
  <c r="S24" i="23"/>
  <c r="P24" i="23"/>
  <c r="AK23" i="23"/>
  <c r="AH23" i="23"/>
  <c r="AE23" i="23"/>
  <c r="AB23" i="23"/>
  <c r="Y23" i="23"/>
  <c r="V23" i="23"/>
  <c r="S23" i="23"/>
  <c r="P23" i="23"/>
  <c r="AK22" i="23"/>
  <c r="AH22" i="23"/>
  <c r="AE22" i="23"/>
  <c r="AB22" i="23"/>
  <c r="Y22" i="23"/>
  <c r="V22" i="23"/>
  <c r="S22" i="23"/>
  <c r="P22" i="23"/>
  <c r="AK21" i="23"/>
  <c r="AH21" i="23"/>
  <c r="AE21" i="23"/>
  <c r="AB21" i="23"/>
  <c r="Y21" i="23"/>
  <c r="V21" i="23"/>
  <c r="S21" i="23"/>
  <c r="P21" i="23"/>
  <c r="AK20" i="23"/>
  <c r="AH20" i="23"/>
  <c r="AE20" i="23"/>
  <c r="AB20" i="23"/>
  <c r="Y20" i="23"/>
  <c r="V20" i="23"/>
  <c r="S20" i="23"/>
  <c r="P20" i="23"/>
  <c r="AK19" i="23"/>
  <c r="AH19" i="23"/>
  <c r="AE19" i="23"/>
  <c r="AB19" i="23"/>
  <c r="Y19" i="23"/>
  <c r="V19" i="23"/>
  <c r="S19" i="23"/>
  <c r="P19" i="23"/>
  <c r="AK18" i="23"/>
  <c r="AH18" i="23"/>
  <c r="AE18" i="23"/>
  <c r="AB18" i="23"/>
  <c r="Y18" i="23"/>
  <c r="V18" i="23"/>
  <c r="S18" i="23"/>
  <c r="P18" i="23"/>
  <c r="AK17" i="23"/>
  <c r="AH17" i="23"/>
  <c r="AE17" i="23"/>
  <c r="AB17" i="23"/>
  <c r="Y17" i="23"/>
  <c r="V17" i="23"/>
  <c r="S17" i="23"/>
  <c r="P17" i="23"/>
  <c r="AK16" i="23"/>
  <c r="AH16" i="23"/>
  <c r="AE16" i="23"/>
  <c r="AB16" i="23"/>
  <c r="Y16" i="23"/>
  <c r="V16" i="23"/>
  <c r="S16" i="23"/>
  <c r="P16" i="23"/>
  <c r="AK15" i="23"/>
  <c r="AH15" i="23"/>
  <c r="AE15" i="23"/>
  <c r="AB15" i="23"/>
  <c r="Y15" i="23"/>
  <c r="V15" i="23"/>
  <c r="S15" i="23"/>
  <c r="P15" i="23"/>
  <c r="AK14" i="23"/>
  <c r="AH14" i="23"/>
  <c r="AE14" i="23"/>
  <c r="AB14" i="23"/>
  <c r="Y14" i="23"/>
  <c r="V14" i="23"/>
  <c r="S14" i="23"/>
  <c r="P14" i="23"/>
  <c r="AK13" i="23"/>
  <c r="AH13" i="23"/>
  <c r="AE13" i="23"/>
  <c r="AB13" i="23"/>
  <c r="W13" i="23"/>
  <c r="W44" i="23" s="1"/>
  <c r="W92" i="23" s="1"/>
  <c r="V13" i="23"/>
  <c r="S13" i="23"/>
  <c r="P13" i="23"/>
  <c r="AK12" i="23"/>
  <c r="AH12" i="23"/>
  <c r="AE12" i="23"/>
  <c r="AB12" i="23"/>
  <c r="Y12" i="23"/>
  <c r="V12" i="23"/>
  <c r="S12" i="23"/>
  <c r="P12" i="23"/>
  <c r="AK11" i="23"/>
  <c r="AH11" i="23"/>
  <c r="AE11" i="23"/>
  <c r="AB11" i="23"/>
  <c r="Y11" i="23"/>
  <c r="V11" i="23"/>
  <c r="S11" i="23"/>
  <c r="P11" i="23"/>
  <c r="AK10" i="23"/>
  <c r="AH10" i="23"/>
  <c r="AE10" i="23"/>
  <c r="AB10" i="23"/>
  <c r="Y10" i="23"/>
  <c r="V10" i="23"/>
  <c r="S10" i="23"/>
  <c r="P10" i="23"/>
  <c r="AK9" i="23"/>
  <c r="AH9" i="23"/>
  <c r="AE9" i="23"/>
  <c r="AB9" i="23"/>
  <c r="Y9" i="23"/>
  <c r="V9" i="23"/>
  <c r="S9" i="23"/>
  <c r="P9" i="23"/>
  <c r="I54" i="23" l="1"/>
  <c r="I42" i="23"/>
  <c r="H42" i="23" s="1"/>
  <c r="I79" i="23"/>
  <c r="I69" i="23"/>
  <c r="I59" i="23"/>
  <c r="I20" i="23"/>
  <c r="I22" i="23"/>
  <c r="Y13" i="23"/>
  <c r="I13" i="23" s="1"/>
  <c r="G13" i="23" s="1"/>
  <c r="I48" i="23"/>
  <c r="I16" i="23"/>
  <c r="I83" i="23"/>
  <c r="I24" i="23"/>
  <c r="I76" i="23"/>
  <c r="I53" i="23"/>
  <c r="I62" i="23"/>
  <c r="I50" i="23"/>
  <c r="I65" i="23"/>
  <c r="I88" i="23"/>
  <c r="C104" i="23"/>
  <c r="I12" i="23"/>
  <c r="G12" i="23" s="1"/>
  <c r="I18" i="23"/>
  <c r="I27" i="23"/>
  <c r="I10" i="23"/>
  <c r="G10" i="23" s="1"/>
  <c r="I19" i="23"/>
  <c r="I21" i="23"/>
  <c r="I30" i="23"/>
  <c r="I49" i="23"/>
  <c r="I51" i="23"/>
  <c r="I81" i="23"/>
  <c r="I84" i="23"/>
  <c r="I11" i="23"/>
  <c r="I25" i="23"/>
  <c r="I33" i="23"/>
  <c r="I58" i="23"/>
  <c r="I82" i="23"/>
  <c r="I85" i="23"/>
  <c r="I66" i="23"/>
  <c r="I52" i="23"/>
  <c r="I60" i="23"/>
  <c r="I74" i="23"/>
  <c r="I9" i="23"/>
  <c r="I17" i="23"/>
  <c r="I75" i="23"/>
  <c r="I14" i="23"/>
  <c r="I23" i="23"/>
  <c r="I35" i="23"/>
  <c r="I41" i="23"/>
  <c r="H41" i="23" s="1"/>
  <c r="H43" i="23" s="1"/>
  <c r="H44" i="23" s="1"/>
  <c r="I57" i="23"/>
  <c r="I63" i="23"/>
  <c r="I64" i="23"/>
  <c r="G9" i="23" l="1"/>
  <c r="G44" i="23" s="1"/>
</calcChain>
</file>

<file path=xl/sharedStrings.xml><?xml version="1.0" encoding="utf-8"?>
<sst xmlns="http://schemas.openxmlformats.org/spreadsheetml/2006/main" count="362" uniqueCount="233">
  <si>
    <t>Всього аудит. год.</t>
  </si>
  <si>
    <t>ВСЬОГО</t>
  </si>
  <si>
    <t>№</t>
  </si>
  <si>
    <t>З  них</t>
  </si>
  <si>
    <t xml:space="preserve">                             Розподіл  за  курсами  та  семестрами</t>
  </si>
  <si>
    <t>Екзаменів</t>
  </si>
  <si>
    <t>1 семестр</t>
  </si>
  <si>
    <t>2 семестр</t>
  </si>
  <si>
    <t>3 семестр</t>
  </si>
  <si>
    <t>4 семестр</t>
  </si>
  <si>
    <t>5 семестр</t>
  </si>
  <si>
    <t>6 семестр</t>
  </si>
  <si>
    <t>7 семестр</t>
  </si>
  <si>
    <t>8 семестр</t>
  </si>
  <si>
    <t>/</t>
  </si>
  <si>
    <t>тижнів</t>
  </si>
  <si>
    <t>Заліків</t>
  </si>
  <si>
    <t xml:space="preserve"> І  курс</t>
  </si>
  <si>
    <t xml:space="preserve"> ІV курс</t>
  </si>
  <si>
    <t>ВСЬОГО  РАЗОМ по навчальному плану:</t>
  </si>
  <si>
    <t>Самостійна робота студ.</t>
  </si>
  <si>
    <t>Курси</t>
  </si>
  <si>
    <t>Вересень</t>
  </si>
  <si>
    <t>29.IX - 5.X</t>
  </si>
  <si>
    <t>Жовтень</t>
  </si>
  <si>
    <t>27.X - 2.XI</t>
  </si>
  <si>
    <t>Листопад</t>
  </si>
  <si>
    <t>Грудень</t>
  </si>
  <si>
    <t>29.ХІІ - 4.І</t>
  </si>
  <si>
    <t>Січень</t>
  </si>
  <si>
    <t>26.І - 1.ІІ</t>
  </si>
  <si>
    <t>Лютий</t>
  </si>
  <si>
    <t>23.ІІ - 1.ІІІ</t>
  </si>
  <si>
    <t>Березень</t>
  </si>
  <si>
    <t>30.ІІІ - 5 ІV</t>
  </si>
  <si>
    <t>Квітень</t>
  </si>
  <si>
    <t>27.IV - 3.V</t>
  </si>
  <si>
    <t>Травень</t>
  </si>
  <si>
    <t>Червень</t>
  </si>
  <si>
    <t>29.VI - 5.VII</t>
  </si>
  <si>
    <t>Липень</t>
  </si>
  <si>
    <t>27.VII - 2.VIII</t>
  </si>
  <si>
    <t>Серпень</t>
  </si>
  <si>
    <t>01 07</t>
  </si>
  <si>
    <t>08 14</t>
  </si>
  <si>
    <t>15 21</t>
  </si>
  <si>
    <t>22 28</t>
  </si>
  <si>
    <t>06 12</t>
  </si>
  <si>
    <t>13 19</t>
  </si>
  <si>
    <t>20 26</t>
  </si>
  <si>
    <t>03 09</t>
  </si>
  <si>
    <t>10 16</t>
  </si>
  <si>
    <t>17 23</t>
  </si>
  <si>
    <t>24 30</t>
  </si>
  <si>
    <t>05 11</t>
  </si>
  <si>
    <t>12 18</t>
  </si>
  <si>
    <t>19 25</t>
  </si>
  <si>
    <t>02 08</t>
  </si>
  <si>
    <t>09 15</t>
  </si>
  <si>
    <t>16 22</t>
  </si>
  <si>
    <t>23 29</t>
  </si>
  <si>
    <t>04 10</t>
  </si>
  <si>
    <t>11 17</t>
  </si>
  <si>
    <t>18 24</t>
  </si>
  <si>
    <t>25 31</t>
  </si>
  <si>
    <t>24 31</t>
  </si>
  <si>
    <t>І</t>
  </si>
  <si>
    <t>К</t>
  </si>
  <si>
    <t>ІІ</t>
  </si>
  <si>
    <t>ІІІ</t>
  </si>
  <si>
    <t>IV</t>
  </si>
  <si>
    <t>П</t>
  </si>
  <si>
    <t>Д</t>
  </si>
  <si>
    <t>Умовні позначення:</t>
  </si>
  <si>
    <t xml:space="preserve"> - теоретичне навчання</t>
  </si>
  <si>
    <t xml:space="preserve"> - канікули</t>
  </si>
  <si>
    <t xml:space="preserve"> - державна атестація</t>
  </si>
  <si>
    <t>Канікули/ святкові тижні</t>
  </si>
  <si>
    <t>Практика</t>
  </si>
  <si>
    <t>Держав-на атес-тація</t>
  </si>
  <si>
    <t>II.Зведені дані за бюджетом часу</t>
  </si>
  <si>
    <t xml:space="preserve"> ІІ  курс</t>
  </si>
  <si>
    <t xml:space="preserve"> ІІІ курс</t>
  </si>
  <si>
    <t>Українська література</t>
  </si>
  <si>
    <t>Всесвітня історія</t>
  </si>
  <si>
    <t>Хімія</t>
  </si>
  <si>
    <t>Фізичне виховання</t>
  </si>
  <si>
    <t>Тижневе навантаження (год)</t>
  </si>
  <si>
    <t>/2*</t>
  </si>
  <si>
    <t>(без з/о циклу)</t>
  </si>
  <si>
    <t>Фізичне виховання                     (за рахунок годин резерву)</t>
  </si>
  <si>
    <t>Курсових  робіт</t>
  </si>
  <si>
    <t>2</t>
  </si>
  <si>
    <t>3</t>
  </si>
  <si>
    <t>4</t>
  </si>
  <si>
    <t>5</t>
  </si>
  <si>
    <t>6</t>
  </si>
  <si>
    <t>7</t>
  </si>
  <si>
    <t>9</t>
  </si>
  <si>
    <t>10</t>
  </si>
  <si>
    <t>12</t>
  </si>
  <si>
    <t>13</t>
  </si>
  <si>
    <t>14</t>
  </si>
  <si>
    <t>С</t>
  </si>
  <si>
    <t xml:space="preserve"> - екзаменаційна сесія</t>
  </si>
  <si>
    <t xml:space="preserve"> - переддипломна практика</t>
  </si>
  <si>
    <t>Н</t>
  </si>
  <si>
    <t xml:space="preserve"> - навчальна практика</t>
  </si>
  <si>
    <t xml:space="preserve"> - дипломне проектування</t>
  </si>
  <si>
    <t>Диплом-не проек-тування</t>
  </si>
  <si>
    <t>екзамени</t>
  </si>
  <si>
    <t>Громадянська освіта</t>
  </si>
  <si>
    <t>18</t>
  </si>
  <si>
    <t>/4*</t>
  </si>
  <si>
    <t>Українська мова (за професійним спрямуванням)</t>
  </si>
  <si>
    <t>Дисциплін, що вивчаються</t>
  </si>
  <si>
    <t>тижні</t>
  </si>
  <si>
    <t>Назва освітнього компоненту</t>
  </si>
  <si>
    <t>Екзамени</t>
  </si>
  <si>
    <t>Заліки</t>
  </si>
  <si>
    <t>Курсові роботи/проекти</t>
  </si>
  <si>
    <t>ІІІ. ПЛАН ОСВІТНЬОГО ПРОЦЕСУ</t>
  </si>
  <si>
    <t>Кількість кредитів ECTS</t>
  </si>
  <si>
    <t>Загальний обсяг годин</t>
  </si>
  <si>
    <t>Розподіл за семестрами</t>
  </si>
  <si>
    <t>Загальний обсяг</t>
  </si>
  <si>
    <t>Аудиторні години</t>
  </si>
  <si>
    <t>Лекції</t>
  </si>
  <si>
    <t>Семінарські заняття</t>
  </si>
  <si>
    <t>Лабораторні/ практичні роботи</t>
  </si>
  <si>
    <t>ВСЬОГО по з/о дисциплінах</t>
  </si>
  <si>
    <t>Зарубіжна література</t>
  </si>
  <si>
    <t>Математика</t>
  </si>
  <si>
    <t>1. ДИСЦИПЛІНИ ЗАГАЛЬНООСВІТНЬОЇ  ПІДГОТОВКИ</t>
  </si>
  <si>
    <t>1.1. Базові предмети</t>
  </si>
  <si>
    <t>1.2. Вибірково-обов'язкові предмети</t>
  </si>
  <si>
    <t>Технології</t>
  </si>
  <si>
    <t>додат-ково</t>
  </si>
  <si>
    <t>індивідуальні  заняття</t>
  </si>
  <si>
    <t>11</t>
  </si>
  <si>
    <t>Біологія</t>
  </si>
  <si>
    <t>Екологія/Основи екології*</t>
  </si>
  <si>
    <t>Правознавство / Основи правознавства*</t>
  </si>
  <si>
    <t>Біологія і екологія:</t>
  </si>
  <si>
    <t>Історія  України/Історія України*</t>
  </si>
  <si>
    <t>Основи філософських знань</t>
  </si>
  <si>
    <t>Основи правознавства</t>
  </si>
  <si>
    <t xml:space="preserve">Основи економічної теорії </t>
  </si>
  <si>
    <t xml:space="preserve">Основи екології </t>
  </si>
  <si>
    <t>Захист  України</t>
  </si>
  <si>
    <t>ІКТ</t>
  </si>
  <si>
    <t>Географія</t>
  </si>
  <si>
    <t>Інформатика/ІКТ*</t>
  </si>
  <si>
    <t>Фізична культура/Фізичне виховання*</t>
  </si>
  <si>
    <t>1.3. Профільні предмети</t>
  </si>
  <si>
    <t>2*</t>
  </si>
  <si>
    <t xml:space="preserve"> </t>
  </si>
  <si>
    <t>Астрономія</t>
  </si>
  <si>
    <t>типова програма</t>
  </si>
  <si>
    <t>19</t>
  </si>
  <si>
    <t>20</t>
  </si>
  <si>
    <t>21</t>
  </si>
  <si>
    <t>22</t>
  </si>
  <si>
    <t>23</t>
  </si>
  <si>
    <t>Т</t>
  </si>
  <si>
    <t xml:space="preserve"> - технологічна практика</t>
  </si>
  <si>
    <t>4 ДПА</t>
  </si>
  <si>
    <t>Фізика</t>
  </si>
  <si>
    <t>Вступ до мовознавства*</t>
  </si>
  <si>
    <t>Вступ до перекладознавства*</t>
  </si>
  <si>
    <t xml:space="preserve">Історія країни, мова якої вивчається* </t>
  </si>
  <si>
    <t>Латинська мова*</t>
  </si>
  <si>
    <t>ІІ іноземна мова (Модуль**)</t>
  </si>
  <si>
    <t>24</t>
  </si>
  <si>
    <t>Політологія</t>
  </si>
  <si>
    <t>Основи психології</t>
  </si>
  <si>
    <t>Вступ до мовознавства</t>
  </si>
  <si>
    <t>Вступ до перекладознавства</t>
  </si>
  <si>
    <t>Латинська мова</t>
  </si>
  <si>
    <t>Історія країни, мова якої вивчається</t>
  </si>
  <si>
    <t>Література країни, мова якої вивчається</t>
  </si>
  <si>
    <t>Практичний курс основної іноземної мови</t>
  </si>
  <si>
    <t>ІІ іноземна мова</t>
  </si>
  <si>
    <t>Практика усного перекладу</t>
  </si>
  <si>
    <t>Практика письмового перекладу</t>
  </si>
  <si>
    <t>ІТ в перекладацькій діяльності</t>
  </si>
  <si>
    <t>Діловий етикет і протокол перекладача</t>
  </si>
  <si>
    <t>Основи теорії мовної комунікації</t>
  </si>
  <si>
    <t>Ділова англійська мова</t>
  </si>
  <si>
    <t>Навчальна практика з теоретичним навчанням</t>
  </si>
  <si>
    <t>Виробнича практика</t>
  </si>
  <si>
    <t>Навчальна перекладацька практика</t>
  </si>
  <si>
    <t>Навчальна практика (з теорет. навч.)*</t>
  </si>
  <si>
    <t>3,4,5,6</t>
  </si>
  <si>
    <t>3,4,5,6,7,8</t>
  </si>
  <si>
    <t>4,6,7</t>
  </si>
  <si>
    <t>Курсова робота з перекладознавчих дисциплін</t>
  </si>
  <si>
    <t>Українська мова</t>
  </si>
  <si>
    <t>Економіка / Основи економічної теорії*</t>
  </si>
  <si>
    <t>Соціолінгвістичні проблеми перекладу</t>
  </si>
  <si>
    <t>Історія мови</t>
  </si>
  <si>
    <t>Теорія перекладу</t>
  </si>
  <si>
    <t>8</t>
  </si>
  <si>
    <t>Історія України та національної культури</t>
  </si>
  <si>
    <t>Всього тижнів у навчаль-ному році</t>
  </si>
  <si>
    <t>Теоретичне навчання (тижні)</t>
  </si>
  <si>
    <t>Екзаменаційна сесія (тижні)</t>
  </si>
  <si>
    <t>навчальна</t>
  </si>
  <si>
    <t>виробнича/ передди-пломна</t>
  </si>
  <si>
    <t>І. Графік  освітнього  процесу</t>
  </si>
  <si>
    <r>
      <rPr>
        <sz val="14"/>
        <rFont val="Calibri"/>
        <family val="2"/>
        <charset val="204"/>
        <scheme val="minor"/>
      </rPr>
      <t xml:space="preserve">Тернопільська міська рада
</t>
    </r>
    <r>
      <rPr>
        <b/>
        <sz val="16"/>
        <rFont val="Calibri"/>
        <family val="2"/>
        <charset val="204"/>
        <scheme val="minor"/>
      </rPr>
      <t>Галицький коледж імені В'ячеслава Чорновола</t>
    </r>
    <r>
      <rPr>
        <sz val="14"/>
        <rFont val="Calibri"/>
        <family val="2"/>
        <charset val="204"/>
        <scheme val="minor"/>
      </rPr>
      <t xml:space="preserve">
</t>
    </r>
    <r>
      <rPr>
        <b/>
        <sz val="22"/>
        <rFont val="Calibri"/>
        <family val="2"/>
        <charset val="204"/>
        <scheme val="minor"/>
      </rPr>
      <t>НАВЧАЛЬНИЙ  ПЛАН</t>
    </r>
    <r>
      <rPr>
        <sz val="14"/>
        <rFont val="Calibri"/>
        <family val="2"/>
        <charset val="204"/>
        <scheme val="minor"/>
      </rPr>
      <t xml:space="preserve">
</t>
    </r>
    <r>
      <rPr>
        <sz val="16"/>
        <rFont val="Calibri"/>
        <family val="2"/>
        <charset val="204"/>
        <scheme val="minor"/>
      </rPr>
      <t>підготовки фахових молодших бакалаврів</t>
    </r>
    <r>
      <rPr>
        <sz val="14"/>
        <rFont val="Calibri"/>
        <family val="2"/>
        <charset val="204"/>
        <scheme val="minor"/>
      </rPr>
      <t xml:space="preserve">
</t>
    </r>
    <r>
      <rPr>
        <b/>
        <sz val="18"/>
        <rFont val="Calibri"/>
        <family val="2"/>
        <charset val="204"/>
        <scheme val="minor"/>
      </rPr>
      <t>ОПП "Германські мови та літератури (англо-український переклад)"</t>
    </r>
    <r>
      <rPr>
        <sz val="14"/>
        <rFont val="Calibri"/>
        <family val="2"/>
        <charset val="204"/>
        <scheme val="minor"/>
      </rPr>
      <t xml:space="preserve">
</t>
    </r>
    <r>
      <rPr>
        <sz val="16"/>
        <rFont val="Calibri"/>
        <family val="2"/>
        <charset val="204"/>
        <scheme val="minor"/>
      </rPr>
      <t>Спеціальність</t>
    </r>
    <r>
      <rPr>
        <b/>
        <sz val="16"/>
        <rFont val="Calibri"/>
        <family val="2"/>
        <charset val="204"/>
        <scheme val="minor"/>
      </rPr>
      <t xml:space="preserve"> - 035 Філологія</t>
    </r>
  </si>
  <si>
    <t>ПОГОДЖЕНО</t>
  </si>
  <si>
    <t>Заступник директора коледжу</t>
  </si>
  <si>
    <t>_____________М.Л.Глинська</t>
  </si>
  <si>
    <t>Термін навчання: 3 роки 10 місяців на основі базової середньої освіти
форма навчання - інституційна, денна</t>
  </si>
  <si>
    <t>-</t>
  </si>
  <si>
    <t/>
  </si>
  <si>
    <t>Туризмологія</t>
  </si>
  <si>
    <t>Техніка усного висловлювання перекладача</t>
  </si>
  <si>
    <t>*</t>
  </si>
  <si>
    <t>Фізична культура</t>
  </si>
  <si>
    <t>Іноземна мова/ Практичний курс основної іноземної мови*</t>
  </si>
  <si>
    <t>РАЗОМ по базових предметах</t>
  </si>
  <si>
    <t>РАЗОМ по вибірково-обов'язкових  предметах</t>
  </si>
  <si>
    <t>РАЗОМ по профільних предметах</t>
  </si>
  <si>
    <t>2. ДИСЦИПЛІНИ  підготовки фахового молодшого бакалавра</t>
  </si>
  <si>
    <t>2.1. ДИСЦИПЛІНИ, що формують загальні компетенції</t>
  </si>
  <si>
    <t>2.2. ДИСЦИПЛІНИ, що формують професійні компетенції</t>
  </si>
  <si>
    <t>2.3. ПРАКТИЧНЕ навчання</t>
  </si>
  <si>
    <t>2.4. ВИБІРКОВІ дисципліни за вибором коледжу</t>
  </si>
  <si>
    <t>2.5. ВИБІРКОВІ дисципліни за вибором студента</t>
  </si>
  <si>
    <t>Якісна освіта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</si>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</sst>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 x14ac:knownFonts="1">
    <font>
      <sz val="10"/>
      <name val="Arial Cyr"/>
      <charset val="204"/>
    </font>
    <font>
      <sz val="8"/>
      <name val="Arial Cyr"/>
      <charset val="204"/>
    </font>
    <font>
      <b/>
      <i/>
      <sz val="12"/>
      <name val="Arial Cyr"/>
      <charset val="204"/>
    </font>
    <font>
      <sz val="11"/>
      <name val="Arial Cyr"/>
      <charset val="204"/>
    </font>
    <font>
      <b/>
      <sz val="14"/>
      <name val="Arial Narrow"/>
      <family val="2"/>
      <charset val="204"/>
    </font>
    <font>
      <b/>
      <sz val="16"/>
      <name val="Arial Narrow"/>
      <family val="2"/>
      <charset val="204"/>
    </font>
    <font>
      <sz val="12"/>
      <name val="Arial Narrow"/>
      <family val="2"/>
      <charset val="204"/>
    </font>
    <font>
      <b/>
      <sz val="18"/>
      <name val="Arial Cyr"/>
      <charset val="204"/>
    </font>
    <font>
      <b/>
      <sz val="16"/>
      <color indexed="9"/>
      <name val="Arial Narrow"/>
      <family val="2"/>
      <charset val="204"/>
    </font>
    <font>
      <sz val="14"/>
      <name val="Arial Narrow"/>
      <family val="2"/>
      <charset val="204"/>
    </font>
    <font>
      <sz val="11"/>
      <name val="Arial Narrow"/>
      <family val="2"/>
      <charset val="204"/>
    </font>
    <font>
      <b/>
      <sz val="14"/>
      <color indexed="9"/>
      <name val="Arial Narrow"/>
      <family val="2"/>
      <charset val="204"/>
    </font>
    <font>
      <b/>
      <sz val="12"/>
      <name val="Arial Narrow"/>
      <family val="2"/>
      <charset val="204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7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indexed="4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b/>
      <sz val="10"/>
      <color indexed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2"/>
      <color rgb="FFC00000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0"/>
      <color rgb="FFC00000"/>
      <name val="Calibri"/>
      <family val="2"/>
      <charset val="204"/>
      <scheme val="minor"/>
    </font>
    <font>
      <b/>
      <sz val="14"/>
      <color theme="0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6"/>
      <name val="Calibri"/>
      <family val="2"/>
      <charset val="204"/>
      <scheme val="minor"/>
    </font>
    <font>
      <sz val="14"/>
      <name val="Arial Cyr"/>
      <charset val="204"/>
    </font>
    <font>
      <b/>
      <sz val="14"/>
      <name val="Arial Cyr"/>
      <charset val="204"/>
    </font>
    <font>
      <b/>
      <sz val="22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1">
    <xf numFmtId="0" fontId="0" fillId="0" borderId="0" xfId="0"/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15" xfId="0" applyFont="1" applyFill="1" applyBorder="1" applyAlignment="1">
      <alignment horizontal="center"/>
    </xf>
    <xf numFmtId="0" fontId="3" fillId="0" borderId="0" xfId="0" applyFont="1"/>
    <xf numFmtId="0" fontId="3" fillId="0" borderId="23" xfId="0" applyFont="1" applyBorder="1" applyAlignment="1">
      <alignment horizontal="center"/>
    </xf>
    <xf numFmtId="0" fontId="3" fillId="0" borderId="0" xfId="0" applyFont="1" applyBorder="1"/>
    <xf numFmtId="0" fontId="5" fillId="0" borderId="24" xfId="0" applyFont="1" applyBorder="1" applyAlignment="1">
      <alignment horizontal="center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16" fontId="9" fillId="0" borderId="21" xfId="0" applyNumberFormat="1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15" fillId="0" borderId="0" xfId="0" applyFont="1"/>
    <xf numFmtId="0" fontId="17" fillId="0" borderId="2" xfId="0" applyFont="1" applyBorder="1" applyAlignment="1">
      <alignment horizontal="left"/>
    </xf>
    <xf numFmtId="0" fontId="16" fillId="0" borderId="3" xfId="0" applyFont="1" applyBorder="1" applyAlignment="1">
      <alignment horizontal="center"/>
    </xf>
    <xf numFmtId="0" fontId="16" fillId="0" borderId="4" xfId="0" applyFont="1" applyBorder="1"/>
    <xf numFmtId="0" fontId="16" fillId="0" borderId="3" xfId="0" applyFont="1" applyBorder="1"/>
    <xf numFmtId="0" fontId="16" fillId="0" borderId="9" xfId="0" applyFont="1" applyBorder="1"/>
    <xf numFmtId="0" fontId="16" fillId="0" borderId="10" xfId="0" applyFont="1" applyBorder="1"/>
    <xf numFmtId="0" fontId="16" fillId="0" borderId="2" xfId="0" applyFont="1" applyFill="1" applyBorder="1" applyAlignment="1">
      <alignment horizontal="right"/>
    </xf>
    <xf numFmtId="0" fontId="16" fillId="0" borderId="3" xfId="0" applyFont="1" applyFill="1" applyBorder="1"/>
    <xf numFmtId="0" fontId="16" fillId="0" borderId="3" xfId="0" applyFont="1" applyFill="1" applyBorder="1" applyAlignment="1">
      <alignment horizontal="left"/>
    </xf>
    <xf numFmtId="0" fontId="16" fillId="0" borderId="3" xfId="0" applyFont="1" applyFill="1" applyBorder="1" applyAlignment="1">
      <alignment horizontal="right"/>
    </xf>
    <xf numFmtId="0" fontId="15" fillId="0" borderId="3" xfId="0" applyFont="1" applyFill="1" applyBorder="1"/>
    <xf numFmtId="0" fontId="15" fillId="0" borderId="4" xfId="0" applyFont="1" applyFill="1" applyBorder="1" applyAlignment="1">
      <alignment horizontal="left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wrapText="1"/>
    </xf>
    <xf numFmtId="0" fontId="17" fillId="0" borderId="6" xfId="0" applyFont="1" applyFill="1" applyBorder="1" applyAlignment="1">
      <alignment horizontal="right" wrapText="1"/>
    </xf>
    <xf numFmtId="0" fontId="17" fillId="0" borderId="7" xfId="0" applyFont="1" applyFill="1" applyBorder="1" applyAlignment="1">
      <alignment horizontal="left"/>
    </xf>
    <xf numFmtId="0" fontId="17" fillId="0" borderId="8" xfId="0" applyFont="1" applyFill="1" applyBorder="1" applyAlignment="1">
      <alignment horizontal="left"/>
    </xf>
    <xf numFmtId="0" fontId="17" fillId="0" borderId="8" xfId="0" applyFont="1" applyFill="1" applyBorder="1" applyAlignment="1">
      <alignment horizontal="left" wrapText="1"/>
    </xf>
    <xf numFmtId="0" fontId="17" fillId="0" borderId="18" xfId="0" applyFont="1" applyFill="1" applyBorder="1" applyAlignment="1">
      <alignment horizontal="right" wrapText="1"/>
    </xf>
    <xf numFmtId="0" fontId="17" fillId="0" borderId="0" xfId="0" applyFont="1" applyFill="1" applyBorder="1" applyAlignment="1">
      <alignment horizontal="left"/>
    </xf>
    <xf numFmtId="0" fontId="17" fillId="0" borderId="19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center"/>
    </xf>
    <xf numFmtId="49" fontId="15" fillId="0" borderId="5" xfId="0" applyNumberFormat="1" applyFont="1" applyFill="1" applyBorder="1" applyAlignment="1">
      <alignment horizontal="center" vertical="center"/>
    </xf>
    <xf numFmtId="0" fontId="15" fillId="0" borderId="5" xfId="0" applyFont="1" applyBorder="1" applyAlignment="1">
      <alignment horizontal="left" vertical="center" wrapText="1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1" fillId="0" borderId="10" xfId="0" quotePrefix="1" applyFont="1" applyBorder="1" applyAlignment="1">
      <alignment horizontal="center" vertical="center"/>
    </xf>
    <xf numFmtId="0" fontId="15" fillId="0" borderId="10" xfId="0" applyFont="1" applyFill="1" applyBorder="1" applyAlignment="1">
      <alignment horizontal="right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right" vertical="center"/>
    </xf>
    <xf numFmtId="0" fontId="15" fillId="0" borderId="10" xfId="0" applyFont="1" applyFill="1" applyBorder="1" applyAlignment="1">
      <alignment horizontal="left" vertical="center"/>
    </xf>
    <xf numFmtId="0" fontId="15" fillId="0" borderId="20" xfId="0" applyFont="1" applyFill="1" applyBorder="1" applyAlignment="1">
      <alignment horizontal="left" vertical="center"/>
    </xf>
    <xf numFmtId="0" fontId="15" fillId="0" borderId="10" xfId="0" applyFont="1" applyFill="1" applyBorder="1"/>
    <xf numFmtId="0" fontId="15" fillId="0" borderId="20" xfId="0" applyFont="1" applyFill="1" applyBorder="1" applyAlignment="1">
      <alignment horizontal="left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right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left" vertical="center"/>
    </xf>
    <xf numFmtId="0" fontId="21" fillId="0" borderId="3" xfId="0" quotePrefix="1" applyFont="1" applyBorder="1" applyAlignment="1">
      <alignment horizontal="center" vertical="center"/>
    </xf>
    <xf numFmtId="0" fontId="21" fillId="0" borderId="7" xfId="0" quotePrefix="1" applyFont="1" applyBorder="1" applyAlignment="1">
      <alignment horizontal="center" vertical="center"/>
    </xf>
    <xf numFmtId="0" fontId="15" fillId="0" borderId="7" xfId="0" applyFont="1" applyFill="1" applyBorder="1" applyAlignment="1">
      <alignment horizontal="right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right" vertical="center"/>
    </xf>
    <xf numFmtId="0" fontId="15" fillId="0" borderId="8" xfId="0" applyFont="1" applyFill="1" applyBorder="1" applyAlignment="1">
      <alignment horizontal="left" vertical="center"/>
    </xf>
    <xf numFmtId="0" fontId="15" fillId="0" borderId="7" xfId="0" applyFont="1" applyFill="1" applyBorder="1"/>
    <xf numFmtId="0" fontId="15" fillId="0" borderId="8" xfId="0" applyFont="1" applyFill="1" applyBorder="1" applyAlignment="1">
      <alignment horizontal="left"/>
    </xf>
    <xf numFmtId="0" fontId="15" fillId="0" borderId="18" xfId="0" applyFont="1" applyBorder="1" applyAlignment="1">
      <alignment horizontal="center" vertical="center"/>
    </xf>
    <xf numFmtId="0" fontId="21" fillId="0" borderId="0" xfId="0" quotePrefix="1" applyFont="1" applyBorder="1" applyAlignment="1">
      <alignment horizontal="center" vertical="center"/>
    </xf>
    <xf numFmtId="0" fontId="15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/>
    <xf numFmtId="0" fontId="15" fillId="0" borderId="1" xfId="0" applyFont="1" applyBorder="1" applyAlignment="1">
      <alignment horizontal="left" vertical="center" wrapText="1" indent="2"/>
    </xf>
    <xf numFmtId="0" fontId="15" fillId="0" borderId="1" xfId="0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center" vertical="center"/>
    </xf>
    <xf numFmtId="0" fontId="15" fillId="0" borderId="3" xfId="0" quotePrefix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21" xfId="0" applyFont="1" applyBorder="1" applyAlignment="1">
      <alignment horizontal="left" vertical="center" wrapText="1"/>
    </xf>
    <xf numFmtId="0" fontId="22" fillId="0" borderId="9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1" xfId="0" applyFont="1" applyFill="1" applyBorder="1" applyAlignment="1">
      <alignment horizontal="right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left" vertical="center"/>
    </xf>
    <xf numFmtId="0" fontId="22" fillId="0" borderId="12" xfId="0" applyFont="1" applyFill="1" applyBorder="1" applyAlignment="1">
      <alignment horizontal="right" vertical="center"/>
    </xf>
    <xf numFmtId="0" fontId="22" fillId="0" borderId="13" xfId="0" applyFont="1" applyFill="1" applyBorder="1" applyAlignment="1">
      <alignment horizontal="left" vertical="center"/>
    </xf>
    <xf numFmtId="0" fontId="22" fillId="0" borderId="11" xfId="0" applyFont="1" applyFill="1" applyBorder="1"/>
    <xf numFmtId="0" fontId="22" fillId="0" borderId="13" xfId="0" applyFont="1" applyFill="1" applyBorder="1" applyAlignment="1">
      <alignment horizontal="left"/>
    </xf>
    <xf numFmtId="0" fontId="22" fillId="0" borderId="0" xfId="0" applyFont="1"/>
    <xf numFmtId="0" fontId="15" fillId="0" borderId="8" xfId="0" applyFont="1" applyBorder="1" applyAlignment="1">
      <alignment horizontal="center" vertical="center"/>
    </xf>
    <xf numFmtId="0" fontId="21" fillId="0" borderId="7" xfId="0" quotePrefix="1" applyFont="1" applyFill="1" applyBorder="1" applyAlignment="1">
      <alignment horizontal="center" vertical="center"/>
    </xf>
    <xf numFmtId="0" fontId="15" fillId="0" borderId="7" xfId="0" quotePrefix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/>
    </xf>
    <xf numFmtId="0" fontId="21" fillId="0" borderId="3" xfId="0" quotePrefix="1" applyFont="1" applyFill="1" applyBorder="1" applyAlignment="1">
      <alignment horizontal="center" vertical="center"/>
    </xf>
    <xf numFmtId="0" fontId="15" fillId="0" borderId="3" xfId="0" quotePrefix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" xfId="0" quotePrefix="1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0" xfId="0" applyFont="1" applyFill="1"/>
    <xf numFmtId="0" fontId="15" fillId="0" borderId="5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center" vertical="center"/>
    </xf>
    <xf numFmtId="0" fontId="25" fillId="0" borderId="3" xfId="0" quotePrefix="1" applyFont="1" applyFill="1" applyBorder="1" applyAlignment="1">
      <alignment horizontal="center" vertical="center"/>
    </xf>
    <xf numFmtId="0" fontId="27" fillId="5" borderId="40" xfId="0" applyFont="1" applyFill="1" applyBorder="1" applyAlignment="1">
      <alignment horizontal="center" vertical="center"/>
    </xf>
    <xf numFmtId="0" fontId="26" fillId="5" borderId="15" xfId="0" applyFont="1" applyFill="1" applyBorder="1" applyAlignment="1">
      <alignment horizontal="left" vertical="center" wrapText="1"/>
    </xf>
    <xf numFmtId="0" fontId="26" fillId="5" borderId="15" xfId="0" applyFont="1" applyFill="1" applyBorder="1" applyAlignment="1">
      <alignment horizontal="center" vertical="center" wrapText="1"/>
    </xf>
    <xf numFmtId="0" fontId="26" fillId="5" borderId="16" xfId="0" applyFont="1" applyFill="1" applyBorder="1" applyAlignment="1">
      <alignment horizontal="left" vertical="center" wrapText="1"/>
    </xf>
    <xf numFmtId="0" fontId="26" fillId="5" borderId="26" xfId="0" applyFont="1" applyFill="1" applyBorder="1" applyAlignment="1">
      <alignment horizontal="left" vertical="center" wrapText="1"/>
    </xf>
    <xf numFmtId="0" fontId="26" fillId="5" borderId="24" xfId="0" applyFont="1" applyFill="1" applyBorder="1" applyAlignment="1">
      <alignment horizontal="left" vertical="center" wrapText="1"/>
    </xf>
    <xf numFmtId="0" fontId="26" fillId="5" borderId="16" xfId="0" applyFont="1" applyFill="1" applyBorder="1" applyAlignment="1">
      <alignment horizontal="right" vertical="center" wrapText="1"/>
    </xf>
    <xf numFmtId="0" fontId="26" fillId="5" borderId="26" xfId="0" applyFont="1" applyFill="1" applyBorder="1" applyAlignment="1">
      <alignment horizontal="right" vertical="center" wrapText="1"/>
    </xf>
    <xf numFmtId="0" fontId="26" fillId="5" borderId="24" xfId="0" applyFont="1" applyFill="1" applyBorder="1" applyAlignment="1">
      <alignment horizontal="right" vertical="center" wrapText="1"/>
    </xf>
    <xf numFmtId="0" fontId="26" fillId="5" borderId="27" xfId="0" applyFont="1" applyFill="1" applyBorder="1" applyAlignment="1">
      <alignment horizontal="right" vertical="center" wrapText="1"/>
    </xf>
    <xf numFmtId="0" fontId="27" fillId="0" borderId="0" xfId="0" applyFont="1"/>
    <xf numFmtId="0" fontId="15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right" vertical="center" wrapText="1"/>
    </xf>
    <xf numFmtId="0" fontId="13" fillId="2" borderId="2" xfId="0" applyFont="1" applyFill="1" applyBorder="1" applyAlignment="1">
      <alignment horizontal="righ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center" vertical="center"/>
    </xf>
    <xf numFmtId="0" fontId="13" fillId="0" borderId="0" xfId="0" applyFont="1"/>
    <xf numFmtId="0" fontId="15" fillId="0" borderId="2" xfId="0" applyFont="1" applyBorder="1" applyAlignment="1">
      <alignment horizontal="center" vertical="top"/>
    </xf>
    <xf numFmtId="0" fontId="15" fillId="0" borderId="3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center" vertical="top"/>
    </xf>
    <xf numFmtId="0" fontId="15" fillId="0" borderId="3" xfId="0" applyFont="1" applyFill="1" applyBorder="1" applyAlignment="1">
      <alignment horizontal="left" vertical="top"/>
    </xf>
    <xf numFmtId="0" fontId="15" fillId="0" borderId="3" xfId="0" applyFont="1" applyFill="1" applyBorder="1" applyAlignment="1">
      <alignment horizontal="right" vertical="top"/>
    </xf>
    <xf numFmtId="0" fontId="15" fillId="0" borderId="3" xfId="0" applyFont="1" applyFill="1" applyBorder="1" applyAlignment="1">
      <alignment horizontal="center" vertical="top"/>
    </xf>
    <xf numFmtId="0" fontId="15" fillId="0" borderId="3" xfId="0" applyFont="1" applyFill="1" applyBorder="1" applyAlignment="1">
      <alignment vertical="top"/>
    </xf>
    <xf numFmtId="0" fontId="15" fillId="0" borderId="4" xfId="0" applyFont="1" applyFill="1" applyBorder="1" applyAlignment="1">
      <alignment horizontal="left" vertical="top"/>
    </xf>
    <xf numFmtId="0" fontId="15" fillId="0" borderId="0" xfId="0" applyFont="1" applyAlignment="1">
      <alignment vertical="top"/>
    </xf>
    <xf numFmtId="0" fontId="15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right" vertical="center"/>
    </xf>
    <xf numFmtId="0" fontId="15" fillId="0" borderId="0" xfId="0" applyFont="1" applyFill="1" applyAlignment="1">
      <alignment horizontal="left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right" vertical="center" wrapText="1"/>
    </xf>
    <xf numFmtId="0" fontId="15" fillId="0" borderId="0" xfId="0" applyFont="1" applyAlignment="1">
      <alignment horizontal="center"/>
    </xf>
    <xf numFmtId="0" fontId="15" fillId="0" borderId="0" xfId="0" applyFont="1" applyFill="1" applyAlignment="1">
      <alignment horizontal="right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3" fillId="5" borderId="37" xfId="0" applyFont="1" applyFill="1" applyBorder="1" applyAlignment="1">
      <alignment vertical="center"/>
    </xf>
    <xf numFmtId="0" fontId="13" fillId="5" borderId="26" xfId="0" applyFont="1" applyFill="1" applyBorder="1" applyAlignment="1">
      <alignment vertical="center"/>
    </xf>
    <xf numFmtId="0" fontId="13" fillId="5" borderId="34" xfId="0" applyFont="1" applyFill="1" applyBorder="1" applyAlignment="1">
      <alignment vertical="center"/>
    </xf>
    <xf numFmtId="0" fontId="13" fillId="5" borderId="38" xfId="0" applyFont="1" applyFill="1" applyBorder="1" applyAlignment="1">
      <alignment vertical="center"/>
    </xf>
    <xf numFmtId="0" fontId="14" fillId="0" borderId="0" xfId="0" applyFont="1" applyAlignment="1"/>
    <xf numFmtId="0" fontId="14" fillId="6" borderId="0" xfId="0" applyFont="1" applyFill="1" applyAlignment="1"/>
    <xf numFmtId="0" fontId="16" fillId="6" borderId="3" xfId="0" applyFont="1" applyFill="1" applyBorder="1"/>
    <xf numFmtId="0" fontId="15" fillId="6" borderId="5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22" fillId="6" borderId="21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top"/>
    </xf>
    <xf numFmtId="0" fontId="20" fillId="6" borderId="1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center" vertical="center"/>
    </xf>
    <xf numFmtId="0" fontId="15" fillId="6" borderId="0" xfId="0" applyFont="1" applyFill="1"/>
    <xf numFmtId="0" fontId="15" fillId="0" borderId="20" xfId="0" applyFont="1" applyBorder="1" applyAlignment="1">
      <alignment horizontal="center" vertical="center"/>
    </xf>
    <xf numFmtId="0" fontId="15" fillId="7" borderId="6" xfId="0" applyFont="1" applyFill="1" applyBorder="1" applyAlignment="1">
      <alignment horizontal="right" vertical="center"/>
    </xf>
    <xf numFmtId="0" fontId="15" fillId="7" borderId="7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/>
    </xf>
    <xf numFmtId="0" fontId="15" fillId="7" borderId="18" xfId="0" applyFont="1" applyFill="1" applyBorder="1" applyAlignment="1">
      <alignment horizontal="right" vertical="center"/>
    </xf>
    <xf numFmtId="0" fontId="15" fillId="7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7" borderId="2" xfId="0" applyFont="1" applyFill="1" applyBorder="1" applyAlignment="1">
      <alignment horizontal="center" vertical="center"/>
    </xf>
    <xf numFmtId="0" fontId="21" fillId="7" borderId="3" xfId="0" quotePrefix="1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right" vertical="center"/>
    </xf>
    <xf numFmtId="0" fontId="15" fillId="7" borderId="3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right" vertical="center"/>
    </xf>
    <xf numFmtId="0" fontId="15" fillId="6" borderId="3" xfId="0" applyFont="1" applyFill="1" applyBorder="1" applyAlignment="1">
      <alignment horizontal="center" vertical="center"/>
    </xf>
    <xf numFmtId="0" fontId="15" fillId="6" borderId="20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center" vertical="center"/>
    </xf>
    <xf numFmtId="0" fontId="32" fillId="6" borderId="1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left" vertical="center"/>
    </xf>
    <xf numFmtId="0" fontId="32" fillId="0" borderId="4" xfId="0" applyFont="1" applyFill="1" applyBorder="1" applyAlignment="1">
      <alignment horizontal="left" vertical="center"/>
    </xf>
    <xf numFmtId="0" fontId="32" fillId="0" borderId="3" xfId="0" applyFont="1" applyFill="1" applyBorder="1" applyAlignment="1">
      <alignment horizontal="right" vertical="center"/>
    </xf>
    <xf numFmtId="0" fontId="32" fillId="0" borderId="2" xfId="0" applyFont="1" applyFill="1" applyBorder="1" applyAlignment="1">
      <alignment horizontal="right" vertical="center"/>
    </xf>
    <xf numFmtId="0" fontId="32" fillId="0" borderId="3" xfId="0" applyFont="1" applyFill="1" applyBorder="1"/>
    <xf numFmtId="0" fontId="32" fillId="0" borderId="4" xfId="0" applyFont="1" applyFill="1" applyBorder="1" applyAlignment="1">
      <alignment horizontal="left"/>
    </xf>
    <xf numFmtId="0" fontId="15" fillId="6" borderId="2" xfId="0" applyFont="1" applyFill="1" applyBorder="1" applyAlignment="1">
      <alignment horizontal="center" vertical="center"/>
    </xf>
    <xf numFmtId="0" fontId="21" fillId="6" borderId="3" xfId="0" quotePrefix="1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right" vertical="center"/>
    </xf>
    <xf numFmtId="0" fontId="15" fillId="6" borderId="10" xfId="0" applyFont="1" applyFill="1" applyBorder="1" applyAlignment="1">
      <alignment horizontal="left" vertical="center"/>
    </xf>
    <xf numFmtId="0" fontId="15" fillId="6" borderId="20" xfId="0" applyFont="1" applyFill="1" applyBorder="1" applyAlignment="1">
      <alignment horizontal="left" vertical="center"/>
    </xf>
    <xf numFmtId="0" fontId="15" fillId="7" borderId="7" xfId="0" applyFont="1" applyFill="1" applyBorder="1" applyAlignment="1">
      <alignment horizontal="right" vertical="center"/>
    </xf>
    <xf numFmtId="0" fontId="15" fillId="7" borderId="2" xfId="0" applyFont="1" applyFill="1" applyBorder="1" applyAlignment="1">
      <alignment horizontal="right" vertical="center"/>
    </xf>
    <xf numFmtId="0" fontId="15" fillId="7" borderId="3" xfId="0" quotePrefix="1" applyFont="1" applyFill="1" applyBorder="1" applyAlignment="1">
      <alignment horizontal="center" vertical="center"/>
    </xf>
    <xf numFmtId="0" fontId="15" fillId="7" borderId="8" xfId="0" applyFont="1" applyFill="1" applyBorder="1" applyAlignment="1">
      <alignment horizontal="left" vertical="center"/>
    </xf>
    <xf numFmtId="0" fontId="15" fillId="7" borderId="4" xfId="0" applyFont="1" applyFill="1" applyBorder="1" applyAlignment="1">
      <alignment horizontal="left" vertical="center"/>
    </xf>
    <xf numFmtId="0" fontId="34" fillId="7" borderId="2" xfId="0" applyFont="1" applyFill="1" applyBorder="1" applyAlignment="1">
      <alignment horizontal="right" vertical="center"/>
    </xf>
    <xf numFmtId="0" fontId="34" fillId="7" borderId="3" xfId="0" quotePrefix="1" applyFont="1" applyFill="1" applyBorder="1" applyAlignment="1">
      <alignment horizontal="center" vertical="center"/>
    </xf>
    <xf numFmtId="0" fontId="34" fillId="7" borderId="8" xfId="0" applyFont="1" applyFill="1" applyBorder="1" applyAlignment="1">
      <alignment horizontal="left" vertical="center"/>
    </xf>
    <xf numFmtId="0" fontId="34" fillId="7" borderId="4" xfId="0" applyFont="1" applyFill="1" applyBorder="1" applyAlignment="1">
      <alignment horizontal="left" vertical="center"/>
    </xf>
    <xf numFmtId="0" fontId="31" fillId="0" borderId="2" xfId="0" applyFont="1" applyFill="1" applyBorder="1" applyAlignment="1">
      <alignment horizontal="right" vertical="center"/>
    </xf>
    <xf numFmtId="0" fontId="31" fillId="0" borderId="3" xfId="0" quotePrefix="1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left" vertical="center"/>
    </xf>
    <xf numFmtId="0" fontId="31" fillId="0" borderId="4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 indent="1"/>
    </xf>
    <xf numFmtId="0" fontId="15" fillId="0" borderId="2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 indent="1"/>
    </xf>
    <xf numFmtId="1" fontId="15" fillId="0" borderId="5" xfId="0" applyNumberFormat="1" applyFont="1" applyBorder="1" applyAlignment="1">
      <alignment horizontal="center" vertical="center"/>
    </xf>
    <xf numFmtId="1" fontId="15" fillId="0" borderId="5" xfId="0" applyNumberFormat="1" applyFont="1" applyFill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" xfId="0" quotePrefix="1" applyNumberFormat="1" applyFont="1" applyBorder="1" applyAlignment="1">
      <alignment horizontal="center" vertical="center"/>
    </xf>
    <xf numFmtId="0" fontId="8" fillId="11" borderId="15" xfId="0" applyFont="1" applyFill="1" applyBorder="1" applyAlignment="1">
      <alignment horizontal="center"/>
    </xf>
    <xf numFmtId="0" fontId="5" fillId="8" borderId="15" xfId="0" applyFont="1" applyFill="1" applyBorder="1" applyAlignment="1">
      <alignment horizontal="center"/>
    </xf>
    <xf numFmtId="0" fontId="5" fillId="13" borderId="15" xfId="0" applyFont="1" applyFill="1" applyBorder="1" applyAlignment="1">
      <alignment horizontal="center"/>
    </xf>
    <xf numFmtId="0" fontId="5" fillId="7" borderId="15" xfId="0" applyFont="1" applyFill="1" applyBorder="1" applyAlignment="1">
      <alignment horizontal="center"/>
    </xf>
    <xf numFmtId="0" fontId="4" fillId="7" borderId="23" xfId="0" applyFont="1" applyFill="1" applyBorder="1" applyAlignment="1">
      <alignment horizontal="center"/>
    </xf>
    <xf numFmtId="0" fontId="4" fillId="9" borderId="23" xfId="0" applyFont="1" applyFill="1" applyBorder="1" applyAlignment="1">
      <alignment horizontal="center"/>
    </xf>
    <xf numFmtId="0" fontId="4" fillId="13" borderId="23" xfId="0" applyFont="1" applyFill="1" applyBorder="1" applyAlignment="1">
      <alignment horizontal="center"/>
    </xf>
    <xf numFmtId="0" fontId="35" fillId="10" borderId="23" xfId="0" applyFont="1" applyFill="1" applyBorder="1" applyAlignment="1">
      <alignment horizontal="center"/>
    </xf>
    <xf numFmtId="0" fontId="36" fillId="14" borderId="23" xfId="0" applyFont="1" applyFill="1" applyBorder="1" applyAlignment="1">
      <alignment horizontal="center"/>
    </xf>
    <xf numFmtId="0" fontId="11" fillId="11" borderId="23" xfId="0" applyFont="1" applyFill="1" applyBorder="1" applyAlignment="1">
      <alignment horizontal="center"/>
    </xf>
    <xf numFmtId="0" fontId="4" fillId="12" borderId="23" xfId="0" applyFont="1" applyFill="1" applyBorder="1" applyAlignment="1">
      <alignment horizontal="center"/>
    </xf>
    <xf numFmtId="0" fontId="15" fillId="0" borderId="5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/>
    </xf>
    <xf numFmtId="0" fontId="5" fillId="0" borderId="42" xfId="0" applyFont="1" applyBorder="1" applyAlignment="1">
      <alignment horizontal="center" vertical="center" textRotation="90"/>
    </xf>
    <xf numFmtId="0" fontId="5" fillId="0" borderId="43" xfId="0" applyFont="1" applyBorder="1" applyAlignment="1">
      <alignment horizontal="center" vertical="center" textRotation="90"/>
    </xf>
    <xf numFmtId="0" fontId="4" fillId="0" borderId="4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 textRotation="90"/>
    </xf>
    <xf numFmtId="0" fontId="9" fillId="0" borderId="30" xfId="0" applyFont="1" applyBorder="1" applyAlignment="1">
      <alignment horizontal="center" vertical="center" textRotation="90"/>
    </xf>
    <xf numFmtId="0" fontId="4" fillId="0" borderId="3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39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textRotation="90" wrapText="1"/>
    </xf>
    <xf numFmtId="0" fontId="16" fillId="0" borderId="21" xfId="0" applyFont="1" applyBorder="1" applyAlignment="1">
      <alignment horizontal="center" vertical="center" textRotation="90" wrapText="1"/>
    </xf>
    <xf numFmtId="0" fontId="16" fillId="0" borderId="22" xfId="0" applyFont="1" applyBorder="1" applyAlignment="1">
      <alignment horizontal="center" vertical="center" textRotation="90" wrapText="1"/>
    </xf>
    <xf numFmtId="0" fontId="16" fillId="0" borderId="5" xfId="0" applyFont="1" applyBorder="1" applyAlignment="1">
      <alignment horizontal="center" vertical="center" textRotation="90" wrapText="1"/>
    </xf>
    <xf numFmtId="0" fontId="17" fillId="0" borderId="1" xfId="0" applyFont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 wrapText="1"/>
    </xf>
    <xf numFmtId="0" fontId="18" fillId="0" borderId="19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7" fillId="0" borderId="21" xfId="0" applyFont="1" applyBorder="1" applyAlignment="1">
      <alignment horizontal="center" vertical="center" textRotation="90" wrapText="1"/>
    </xf>
    <xf numFmtId="0" fontId="17" fillId="0" borderId="5" xfId="0" applyFont="1" applyBorder="1" applyAlignment="1">
      <alignment horizontal="center" vertical="center" textRotation="90" wrapText="1"/>
    </xf>
    <xf numFmtId="0" fontId="17" fillId="6" borderId="9" xfId="0" applyFont="1" applyFill="1" applyBorder="1" applyAlignment="1">
      <alignment horizontal="center" vertical="center" textRotation="90" wrapText="1"/>
    </xf>
    <xf numFmtId="0" fontId="17" fillId="6" borderId="6" xfId="0" applyFont="1" applyFill="1" applyBorder="1" applyAlignment="1">
      <alignment horizontal="center" vertical="center" textRotation="90" wrapText="1"/>
    </xf>
    <xf numFmtId="0" fontId="16" fillId="0" borderId="18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16" fillId="0" borderId="19" xfId="0" applyFont="1" applyBorder="1" applyAlignment="1">
      <alignment horizontal="center" wrapText="1"/>
    </xf>
    <xf numFmtId="0" fontId="18" fillId="0" borderId="18" xfId="0" applyFont="1" applyBorder="1" applyAlignment="1">
      <alignment horizontal="center" wrapText="1"/>
    </xf>
    <xf numFmtId="0" fontId="18" fillId="0" borderId="0" xfId="0" applyFont="1" applyBorder="1" applyAlignment="1">
      <alignment horizontal="center" wrapText="1"/>
    </xf>
    <xf numFmtId="0" fontId="18" fillId="0" borderId="19" xfId="0" applyFont="1" applyBorder="1" applyAlignment="1">
      <alignment horizontal="center" wrapText="1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7" fillId="0" borderId="7" xfId="0" applyFont="1" applyBorder="1" applyAlignment="1">
      <alignment horizontal="left" wrapText="1"/>
    </xf>
    <xf numFmtId="0" fontId="17" fillId="0" borderId="8" xfId="0" applyFont="1" applyBorder="1" applyAlignment="1">
      <alignment horizontal="left" wrapText="1"/>
    </xf>
    <xf numFmtId="0" fontId="19" fillId="0" borderId="7" xfId="0" applyFont="1" applyBorder="1" applyAlignment="1">
      <alignment horizontal="left" wrapText="1"/>
    </xf>
    <xf numFmtId="0" fontId="19" fillId="0" borderId="8" xfId="0" applyFont="1" applyBorder="1" applyAlignment="1">
      <alignment horizontal="left" wrapText="1"/>
    </xf>
    <xf numFmtId="0" fontId="13" fillId="0" borderId="2" xfId="0" applyFont="1" applyBorder="1" applyAlignment="1">
      <alignment horizontal="right" vertical="center" wrapText="1"/>
    </xf>
    <xf numFmtId="0" fontId="13" fillId="0" borderId="3" xfId="0" applyFont="1" applyBorder="1" applyAlignment="1">
      <alignment horizontal="right" vertical="center" wrapText="1"/>
    </xf>
    <xf numFmtId="0" fontId="13" fillId="0" borderId="4" xfId="0" applyFont="1" applyBorder="1" applyAlignment="1">
      <alignment horizontal="right" vertical="center" wrapText="1"/>
    </xf>
    <xf numFmtId="0" fontId="22" fillId="0" borderId="2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3" fillId="4" borderId="44" xfId="0" applyFont="1" applyFill="1" applyBorder="1" applyAlignment="1">
      <alignment vertical="center"/>
    </xf>
    <xf numFmtId="0" fontId="15" fillId="0" borderId="0" xfId="0" quotePrefix="1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7" borderId="19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left" vertical="center"/>
    </xf>
    <xf numFmtId="0" fontId="15" fillId="0" borderId="1" xfId="0" quotePrefix="1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 textRotation="90"/>
    </xf>
    <xf numFmtId="0" fontId="4" fillId="0" borderId="35" xfId="0" applyFont="1" applyBorder="1" applyAlignment="1">
      <alignment horizontal="center" vertical="center" textRotation="90"/>
    </xf>
    <xf numFmtId="0" fontId="4" fillId="0" borderId="35" xfId="0" applyFont="1" applyBorder="1" applyAlignment="1">
      <alignment horizontal="center" vertical="center" textRotation="90" wrapText="1"/>
    </xf>
    <xf numFmtId="0" fontId="4" fillId="0" borderId="35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 wrapText="1"/>
    </xf>
    <xf numFmtId="0" fontId="4" fillId="0" borderId="14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textRotation="90" wrapText="1"/>
    </xf>
    <xf numFmtId="0" fontId="4" fillId="0" borderId="13" xfId="0" applyFont="1" applyBorder="1" applyAlignment="1">
      <alignment horizontal="center" vertical="center" textRotation="90" wrapText="1"/>
    </xf>
    <xf numFmtId="0" fontId="4" fillId="0" borderId="36" xfId="0" applyFont="1" applyBorder="1" applyAlignment="1">
      <alignment horizontal="center" vertical="center" textRotation="90"/>
    </xf>
    <xf numFmtId="0" fontId="4" fillId="0" borderId="28" xfId="0" applyFont="1" applyBorder="1" applyAlignment="1">
      <alignment horizontal="center" vertical="center" textRotation="90"/>
    </xf>
    <xf numFmtId="0" fontId="39" fillId="0" borderId="40" xfId="0" applyFont="1" applyBorder="1" applyAlignment="1">
      <alignment horizontal="center" vertical="center"/>
    </xf>
    <xf numFmtId="0" fontId="39" fillId="0" borderId="15" xfId="0" applyFont="1" applyBorder="1" applyAlignment="1">
      <alignment horizontal="center" vertical="center"/>
    </xf>
    <xf numFmtId="0" fontId="39" fillId="0" borderId="17" xfId="0" applyFont="1" applyBorder="1" applyAlignment="1">
      <alignment horizontal="center" vertical="center"/>
    </xf>
    <xf numFmtId="0" fontId="38" fillId="0" borderId="24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0" fillId="0" borderId="0" xfId="0" applyAlignment="1">
      <alignment vertical="top"/>
    </xf>
    <xf numFmtId="0" fontId="15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0" fillId="0" borderId="0" xfId="0" applyAlignment="1"/>
    <xf numFmtId="0" fontId="0" fillId="0" borderId="0" xfId="0" quotePrefix="1"/>
    <xf numFmtId="0" fontId="15" fillId="15" borderId="1" xfId="0" applyFont="1" applyFill="1" applyBorder="1" applyAlignment="1">
      <alignment horizontal="left" vertical="center" wrapText="1"/>
    </xf>
    <xf numFmtId="0" fontId="21" fillId="5" borderId="3" xfId="0" quotePrefix="1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right" vertical="center"/>
    </xf>
    <xf numFmtId="0" fontId="34" fillId="0" borderId="2" xfId="0" applyFont="1" applyFill="1" applyBorder="1" applyAlignment="1">
      <alignment horizontal="right" vertical="center"/>
    </xf>
    <xf numFmtId="0" fontId="34" fillId="0" borderId="3" xfId="0" quotePrefix="1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left" vertical="center"/>
    </xf>
    <xf numFmtId="0" fontId="33" fillId="0" borderId="4" xfId="0" applyFont="1" applyBorder="1" applyAlignment="1">
      <alignment horizontal="left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left" vertical="center"/>
    </xf>
    <xf numFmtId="0" fontId="33" fillId="0" borderId="4" xfId="0" applyFont="1" applyFill="1" applyBorder="1" applyAlignment="1">
      <alignment horizontal="left" vertical="center"/>
    </xf>
    <xf numFmtId="0" fontId="33" fillId="0" borderId="3" xfId="0" applyFont="1" applyBorder="1" applyAlignment="1">
      <alignment horizontal="right" vertical="center"/>
    </xf>
    <xf numFmtId="0" fontId="15" fillId="0" borderId="3" xfId="0" applyFont="1" applyFill="1" applyBorder="1" applyAlignment="1">
      <alignment horizontal="left" vertical="center"/>
    </xf>
    <xf numFmtId="49" fontId="15" fillId="5" borderId="2" xfId="0" applyNumberFormat="1" applyFont="1" applyFill="1" applyBorder="1" applyAlignment="1">
      <alignment horizontal="center" vertical="center"/>
    </xf>
    <xf numFmtId="0" fontId="26" fillId="5" borderId="3" xfId="0" applyFont="1" applyFill="1" applyBorder="1" applyAlignment="1">
      <alignment horizontal="left" vertical="center" wrapText="1"/>
    </xf>
    <xf numFmtId="0" fontId="16" fillId="5" borderId="3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left" vertical="center"/>
    </xf>
    <xf numFmtId="0" fontId="15" fillId="5" borderId="3" xfId="0" applyFont="1" applyFill="1" applyBorder="1"/>
    <xf numFmtId="0" fontId="15" fillId="5" borderId="4" xfId="0" applyFont="1" applyFill="1" applyBorder="1" applyAlignment="1">
      <alignment horizontal="left" vertical="center"/>
    </xf>
    <xf numFmtId="49" fontId="15" fillId="5" borderId="31" xfId="0" applyNumberFormat="1" applyFont="1" applyFill="1" applyBorder="1" applyAlignment="1">
      <alignment horizontal="center" vertical="center"/>
    </xf>
    <xf numFmtId="0" fontId="26" fillId="5" borderId="32" xfId="0" applyFont="1" applyFill="1" applyBorder="1" applyAlignment="1">
      <alignment horizontal="left" vertical="center" wrapText="1"/>
    </xf>
    <xf numFmtId="0" fontId="15" fillId="5" borderId="32" xfId="0" applyFont="1" applyFill="1" applyBorder="1" applyAlignment="1">
      <alignment horizontal="center" vertical="center"/>
    </xf>
    <xf numFmtId="0" fontId="30" fillId="5" borderId="32" xfId="0" applyFont="1" applyFill="1" applyBorder="1" applyAlignment="1">
      <alignment horizontal="center" vertical="center" wrapText="1"/>
    </xf>
    <xf numFmtId="0" fontId="21" fillId="5" borderId="32" xfId="0" quotePrefix="1" applyFont="1" applyFill="1" applyBorder="1" applyAlignment="1">
      <alignment horizontal="center" vertical="center"/>
    </xf>
    <xf numFmtId="0" fontId="21" fillId="5" borderId="32" xfId="0" applyFont="1" applyFill="1" applyBorder="1" applyAlignment="1">
      <alignment horizontal="center" vertical="center"/>
    </xf>
    <xf numFmtId="0" fontId="15" fillId="5" borderId="32" xfId="0" applyFont="1" applyFill="1" applyBorder="1" applyAlignment="1">
      <alignment horizontal="right" vertical="center"/>
    </xf>
    <xf numFmtId="0" fontId="15" fillId="5" borderId="32" xfId="0" applyFont="1" applyFill="1" applyBorder="1" applyAlignment="1">
      <alignment horizontal="left" vertical="center"/>
    </xf>
    <xf numFmtId="0" fontId="15" fillId="5" borderId="32" xfId="0" applyFont="1" applyFill="1" applyBorder="1"/>
    <xf numFmtId="0" fontId="15" fillId="5" borderId="33" xfId="0" applyFont="1" applyFill="1" applyBorder="1" applyAlignment="1">
      <alignment horizontal="left"/>
    </xf>
    <xf numFmtId="0" fontId="22" fillId="0" borderId="5" xfId="0" applyFont="1" applyBorder="1" applyAlignment="1">
      <alignment horizontal="right" vertical="center"/>
    </xf>
    <xf numFmtId="0" fontId="26" fillId="0" borderId="5" xfId="0" applyFont="1" applyBorder="1" applyAlignment="1">
      <alignment horizontal="center" vertical="center"/>
    </xf>
    <xf numFmtId="0" fontId="13" fillId="4" borderId="47" xfId="0" applyFont="1" applyFill="1" applyBorder="1" applyAlignment="1">
      <alignment vertical="center"/>
    </xf>
    <xf numFmtId="0" fontId="13" fillId="4" borderId="48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13" fillId="0" borderId="4" xfId="0" applyFont="1" applyFill="1" applyBorder="1" applyAlignment="1">
      <alignment vertical="center"/>
    </xf>
    <xf numFmtId="0" fontId="26" fillId="0" borderId="3" xfId="0" applyFont="1" applyFill="1" applyBorder="1" applyAlignment="1">
      <alignment vertical="center"/>
    </xf>
    <xf numFmtId="0" fontId="26" fillId="0" borderId="2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15" fillId="0" borderId="3" xfId="0" applyFont="1" applyFill="1" applyBorder="1" applyAlignment="1">
      <alignment horizontal="center" vertical="center" wrapText="1"/>
    </xf>
    <xf numFmtId="1" fontId="15" fillId="0" borderId="3" xfId="0" applyNumberFormat="1" applyFont="1" applyBorder="1" applyAlignment="1">
      <alignment horizontal="center" vertical="center"/>
    </xf>
    <xf numFmtId="0" fontId="15" fillId="0" borderId="4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vertical="center" wrapText="1"/>
    </xf>
    <xf numFmtId="0" fontId="26" fillId="0" borderId="3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9">
    <dxf>
      <font>
        <b val="0"/>
        <i val="0"/>
        <strike val="0"/>
        <color theme="0"/>
      </font>
    </dxf>
    <dxf>
      <font>
        <color theme="0"/>
      </font>
    </dxf>
    <dxf>
      <font>
        <b val="0"/>
        <i val="0"/>
        <strike val="0"/>
        <color theme="0"/>
      </font>
    </dxf>
    <dxf>
      <font>
        <b val="0"/>
        <i val="0"/>
        <strike val="0"/>
        <color theme="0"/>
      </font>
    </dxf>
    <dxf>
      <font>
        <b val="0"/>
        <i val="0"/>
        <strike val="0"/>
        <color theme="0"/>
      </font>
    </dxf>
    <dxf>
      <font>
        <color theme="0"/>
      </font>
    </dxf>
    <dxf>
      <font>
        <b val="0"/>
        <i val="0"/>
        <strike val="0"/>
        <color theme="0"/>
      </font>
    </dxf>
    <dxf>
      <font>
        <b val="0"/>
        <i val="0"/>
        <strike val="0"/>
        <color theme="0"/>
      </font>
    </dxf>
    <dxf>
      <font>
        <b val="0"/>
        <i val="0"/>
        <strike val="0"/>
        <color theme="0"/>
      </font>
    </dxf>
  </dxfs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0</xdr:colOff>
      <xdr:row>0</xdr:row>
      <xdr:rowOff>12700</xdr:rowOff>
    </xdr:from>
    <xdr:to>
      <xdr:col>55</xdr:col>
      <xdr:colOff>0</xdr:colOff>
      <xdr:row>0</xdr:row>
      <xdr:rowOff>1663700</xdr:rowOff>
    </xdr:to>
    <xdr:sp macro="" textlink="">
      <xdr:nvSpPr>
        <xdr:cNvPr id="2" name="TextBox 1"/>
        <xdr:cNvSpPr txBox="1"/>
      </xdr:nvSpPr>
      <xdr:spPr>
        <a:xfrm>
          <a:off x="12382500" y="12700"/>
          <a:ext cx="2946400" cy="165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uk-UA" sz="1400" b="1"/>
            <a:t>"ЗАТВЕРДЖУЮ"</a:t>
          </a:r>
        </a:p>
        <a:p>
          <a:pPr algn="ctr"/>
          <a:r>
            <a:rPr lang="uk-UA" sz="1400"/>
            <a:t>Директор коледжу</a:t>
          </a:r>
        </a:p>
        <a:p>
          <a:pPr algn="ctr"/>
          <a:endParaRPr lang="uk-UA" sz="1100"/>
        </a:p>
        <a:p>
          <a:pPr algn="ctr"/>
          <a:endParaRPr lang="uk-UA" sz="1100"/>
        </a:p>
        <a:p>
          <a:pPr algn="ctr"/>
          <a:r>
            <a:rPr lang="uk-UA" sz="1100"/>
            <a:t>_________________ </a:t>
          </a:r>
          <a:r>
            <a:rPr lang="uk-UA" sz="1400"/>
            <a:t>М.П.Баб'юк</a:t>
          </a:r>
        </a:p>
        <a:p>
          <a:pPr algn="l"/>
          <a:endParaRPr lang="uk-UA" sz="1400"/>
        </a:p>
        <a:p>
          <a:pPr algn="l"/>
          <a:r>
            <a:rPr lang="uk-UA" sz="1400"/>
            <a:t>        "____"____________2021р.</a:t>
          </a:r>
        </a:p>
      </xdr:txBody>
    </xdr:sp>
    <xdr:clientData/>
  </xdr:twoCellAnchor>
  <xdr:twoCellAnchor>
    <xdr:from>
      <xdr:col>0</xdr:col>
      <xdr:colOff>25400</xdr:colOff>
      <xdr:row>0</xdr:row>
      <xdr:rowOff>25400</xdr:rowOff>
    </xdr:from>
    <xdr:to>
      <xdr:col>8</xdr:col>
      <xdr:colOff>241300</xdr:colOff>
      <xdr:row>0</xdr:row>
      <xdr:rowOff>2070100</xdr:rowOff>
    </xdr:to>
    <xdr:sp macro="" textlink="">
      <xdr:nvSpPr>
        <xdr:cNvPr id="4" name="TextBox 3"/>
        <xdr:cNvSpPr txBox="1"/>
      </xdr:nvSpPr>
      <xdr:spPr>
        <a:xfrm>
          <a:off x="25400" y="25400"/>
          <a:ext cx="2946400" cy="2044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uk-UA" sz="1400" b="1"/>
            <a:t>"СХВАЛЕНО"</a:t>
          </a:r>
        </a:p>
        <a:p>
          <a:pPr algn="ctr"/>
          <a:r>
            <a:rPr lang="uk-UA" sz="1400"/>
            <a:t>Вченою радою коледжу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uk-UA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Протокол №___</a:t>
          </a:r>
          <a:r>
            <a:rPr lang="uk-UA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від ______________</a:t>
          </a:r>
          <a:endParaRPr lang="uk-UA" sz="1800">
            <a:effectLst/>
          </a:endParaRPr>
        </a:p>
        <a:p>
          <a:pPr algn="ctr"/>
          <a:endParaRPr lang="uk-UA" sz="1400"/>
        </a:p>
        <a:p>
          <a:pPr algn="ctr"/>
          <a:r>
            <a:rPr lang="uk-UA" sz="1400"/>
            <a:t>Голова Вченої ради</a:t>
          </a:r>
        </a:p>
        <a:p>
          <a:pPr algn="ctr"/>
          <a:endParaRPr lang="uk-UA" sz="1100"/>
        </a:p>
        <a:p>
          <a:pPr algn="ctr"/>
          <a:endParaRPr lang="uk-UA" sz="1100"/>
        </a:p>
        <a:p>
          <a:pPr algn="r"/>
          <a:r>
            <a:rPr lang="uk-UA" sz="1100"/>
            <a:t>_________________ </a:t>
          </a:r>
          <a:r>
            <a:rPr lang="uk-UA" sz="1400"/>
            <a:t>І.О.Гелецька</a:t>
          </a:r>
        </a:p>
        <a:p>
          <a:pPr algn="l"/>
          <a:endParaRPr lang="uk-UA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0</xdr:row>
      <xdr:rowOff>0</xdr:rowOff>
    </xdr:from>
    <xdr:to>
      <xdr:col>30</xdr:col>
      <xdr:colOff>228600</xdr:colOff>
      <xdr:row>0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8705850" y="0"/>
          <a:ext cx="419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6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ІІ. Зведені  дані  за  бюджетом  часу</a:t>
          </a:r>
        </a:p>
      </xdr:txBody>
    </xdr:sp>
    <xdr:clientData/>
  </xdr:twoCellAnchor>
  <xdr:twoCellAnchor>
    <xdr:from>
      <xdr:col>12</xdr:col>
      <xdr:colOff>361950</xdr:colOff>
      <xdr:row>0</xdr:row>
      <xdr:rowOff>0</xdr:rowOff>
    </xdr:from>
    <xdr:to>
      <xdr:col>12</xdr:col>
      <xdr:colOff>361950</xdr:colOff>
      <xdr:row>0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8382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BH41"/>
  <sheetViews>
    <sheetView zoomScale="75" workbookViewId="0">
      <selection activeCell="BE22" sqref="BE22"/>
    </sheetView>
  </sheetViews>
  <sheetFormatPr defaultRowHeight="12.75" x14ac:dyDescent="0.2"/>
  <cols>
    <col min="1" max="1" width="12.5703125" customWidth="1"/>
    <col min="2" max="2" width="5.42578125" customWidth="1"/>
    <col min="3" max="54" width="3.7109375" customWidth="1"/>
    <col min="55" max="55" width="13.7109375" customWidth="1"/>
  </cols>
  <sheetData>
    <row r="1" spans="1:60" s="340" customFormat="1" ht="177" customHeight="1" x14ac:dyDescent="0.35">
      <c r="A1" s="341" t="s">
        <v>210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4"/>
      <c r="AF1" s="254"/>
      <c r="AG1" s="254"/>
      <c r="AH1" s="254"/>
      <c r="AI1" s="254"/>
      <c r="AJ1" s="254"/>
      <c r="AK1" s="254"/>
      <c r="AL1" s="254"/>
      <c r="AM1" s="254"/>
      <c r="AN1" s="254"/>
      <c r="AO1" s="254"/>
      <c r="AP1" s="254"/>
      <c r="AQ1" s="254"/>
      <c r="AR1" s="254"/>
      <c r="AS1" s="254"/>
      <c r="AT1" s="254"/>
      <c r="AU1" s="254"/>
      <c r="AV1" s="254"/>
      <c r="AW1" s="254"/>
      <c r="AX1" s="254"/>
      <c r="AY1" s="254"/>
      <c r="AZ1" s="254"/>
      <c r="BA1" s="254"/>
      <c r="BB1" s="254"/>
      <c r="BC1" s="254"/>
    </row>
    <row r="2" spans="1:60" s="343" customFormat="1" ht="27" customHeight="1" x14ac:dyDescent="0.25">
      <c r="A2" s="342" t="s">
        <v>214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2"/>
      <c r="AC2" s="342"/>
      <c r="AD2" s="342"/>
      <c r="AE2" s="342"/>
      <c r="AF2" s="342"/>
      <c r="AG2" s="342"/>
      <c r="AH2" s="342"/>
      <c r="AI2" s="342"/>
      <c r="AJ2" s="342"/>
      <c r="AK2" s="342"/>
      <c r="AL2" s="342"/>
      <c r="AM2" s="342"/>
      <c r="AN2" s="342"/>
      <c r="AO2" s="342"/>
      <c r="AP2" s="342"/>
      <c r="AQ2" s="342"/>
      <c r="AR2" s="342"/>
      <c r="AS2" s="342"/>
      <c r="AT2" s="342"/>
      <c r="AU2" s="342"/>
      <c r="AV2" s="342"/>
      <c r="AW2" s="342"/>
      <c r="AX2" s="342"/>
      <c r="AY2" s="342"/>
      <c r="AZ2" s="342"/>
      <c r="BA2" s="342"/>
      <c r="BB2" s="342"/>
      <c r="BC2" s="342"/>
      <c r="BH2" s="343" t="s">
        <v>211</v>
      </c>
    </row>
    <row r="3" spans="1:60" ht="17.25" customHeight="1" x14ac:dyDescent="0.2">
      <c r="BH3" t="s">
        <v>212</v>
      </c>
    </row>
    <row r="4" spans="1:60" ht="35.25" customHeight="1" thickBot="1" x14ac:dyDescent="0.4">
      <c r="B4" s="245" t="s">
        <v>209</v>
      </c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5"/>
      <c r="AD4" s="245"/>
      <c r="AE4" s="245"/>
      <c r="AF4" s="245"/>
      <c r="AG4" s="245"/>
      <c r="AH4" s="245"/>
      <c r="AI4" s="245"/>
      <c r="AJ4" s="245"/>
      <c r="AK4" s="245"/>
      <c r="AL4" s="245"/>
      <c r="AM4" s="245"/>
      <c r="AN4" s="245"/>
      <c r="AO4" s="245"/>
      <c r="AP4" s="245"/>
      <c r="AQ4" s="245"/>
      <c r="AR4" s="245"/>
      <c r="AS4" s="245"/>
      <c r="AT4" s="245"/>
      <c r="AU4" s="245"/>
      <c r="AV4" s="245"/>
      <c r="AW4" s="245"/>
      <c r="AX4" s="245"/>
      <c r="AY4" s="245"/>
      <c r="AZ4" s="245"/>
      <c r="BA4" s="245"/>
      <c r="BB4" s="245"/>
      <c r="BH4" t="s">
        <v>213</v>
      </c>
    </row>
    <row r="5" spans="1:60" s="4" customFormat="1" ht="19.5" customHeight="1" x14ac:dyDescent="0.2">
      <c r="B5" s="246" t="s">
        <v>21</v>
      </c>
      <c r="C5" s="248" t="s">
        <v>22</v>
      </c>
      <c r="D5" s="249"/>
      <c r="E5" s="249"/>
      <c r="F5" s="250"/>
      <c r="G5" s="251" t="s">
        <v>23</v>
      </c>
      <c r="H5" s="253" t="s">
        <v>24</v>
      </c>
      <c r="I5" s="249"/>
      <c r="J5" s="250"/>
      <c r="K5" s="251" t="s">
        <v>25</v>
      </c>
      <c r="L5" s="253" t="s">
        <v>26</v>
      </c>
      <c r="M5" s="249"/>
      <c r="N5" s="249"/>
      <c r="O5" s="250"/>
      <c r="P5" s="253" t="s">
        <v>27</v>
      </c>
      <c r="Q5" s="249"/>
      <c r="R5" s="249"/>
      <c r="S5" s="250"/>
      <c r="T5" s="251" t="s">
        <v>28</v>
      </c>
      <c r="U5" s="253" t="s">
        <v>29</v>
      </c>
      <c r="V5" s="249"/>
      <c r="W5" s="250"/>
      <c r="X5" s="251" t="s">
        <v>30</v>
      </c>
      <c r="Y5" s="253" t="s">
        <v>31</v>
      </c>
      <c r="Z5" s="249"/>
      <c r="AA5" s="250"/>
      <c r="AB5" s="251" t="s">
        <v>32</v>
      </c>
      <c r="AC5" s="253" t="s">
        <v>33</v>
      </c>
      <c r="AD5" s="249"/>
      <c r="AE5" s="249"/>
      <c r="AF5" s="250"/>
      <c r="AG5" s="251" t="s">
        <v>34</v>
      </c>
      <c r="AH5" s="253" t="s">
        <v>35</v>
      </c>
      <c r="AI5" s="249"/>
      <c r="AJ5" s="250"/>
      <c r="AK5" s="251" t="s">
        <v>36</v>
      </c>
      <c r="AL5" s="253" t="s">
        <v>37</v>
      </c>
      <c r="AM5" s="249"/>
      <c r="AN5" s="249"/>
      <c r="AO5" s="250"/>
      <c r="AP5" s="253" t="s">
        <v>38</v>
      </c>
      <c r="AQ5" s="249"/>
      <c r="AR5" s="249"/>
      <c r="AS5" s="250"/>
      <c r="AT5" s="251" t="s">
        <v>39</v>
      </c>
      <c r="AU5" s="253" t="s">
        <v>40</v>
      </c>
      <c r="AV5" s="249"/>
      <c r="AW5" s="250"/>
      <c r="AX5" s="251" t="s">
        <v>41</v>
      </c>
      <c r="AY5" s="253" t="s">
        <v>42</v>
      </c>
      <c r="AZ5" s="249"/>
      <c r="BA5" s="249"/>
      <c r="BB5" s="255"/>
    </row>
    <row r="6" spans="1:60" ht="59.25" customHeight="1" thickBot="1" x14ac:dyDescent="0.25">
      <c r="B6" s="247"/>
      <c r="C6" s="10" t="s">
        <v>43</v>
      </c>
      <c r="D6" s="11" t="s">
        <v>44</v>
      </c>
      <c r="E6" s="11" t="s">
        <v>45</v>
      </c>
      <c r="F6" s="11" t="s">
        <v>46</v>
      </c>
      <c r="G6" s="252"/>
      <c r="H6" s="11" t="s">
        <v>47</v>
      </c>
      <c r="I6" s="11" t="s">
        <v>48</v>
      </c>
      <c r="J6" s="11" t="s">
        <v>49</v>
      </c>
      <c r="K6" s="252"/>
      <c r="L6" s="12" t="s">
        <v>50</v>
      </c>
      <c r="M6" s="11" t="s">
        <v>51</v>
      </c>
      <c r="N6" s="11" t="s">
        <v>52</v>
      </c>
      <c r="O6" s="11" t="s">
        <v>53</v>
      </c>
      <c r="P6" s="11" t="s">
        <v>43</v>
      </c>
      <c r="Q6" s="11" t="s">
        <v>44</v>
      </c>
      <c r="R6" s="11" t="s">
        <v>45</v>
      </c>
      <c r="S6" s="11" t="s">
        <v>46</v>
      </c>
      <c r="T6" s="252"/>
      <c r="U6" s="11" t="s">
        <v>54</v>
      </c>
      <c r="V6" s="11" t="s">
        <v>55</v>
      </c>
      <c r="W6" s="11" t="s">
        <v>56</v>
      </c>
      <c r="X6" s="252"/>
      <c r="Y6" s="11" t="s">
        <v>57</v>
      </c>
      <c r="Z6" s="11" t="s">
        <v>58</v>
      </c>
      <c r="AA6" s="11" t="s">
        <v>59</v>
      </c>
      <c r="AB6" s="252"/>
      <c r="AC6" s="11" t="s">
        <v>57</v>
      </c>
      <c r="AD6" s="11" t="s">
        <v>58</v>
      </c>
      <c r="AE6" s="11" t="s">
        <v>59</v>
      </c>
      <c r="AF6" s="11" t="s">
        <v>60</v>
      </c>
      <c r="AG6" s="252"/>
      <c r="AH6" s="11" t="s">
        <v>47</v>
      </c>
      <c r="AI6" s="11" t="s">
        <v>48</v>
      </c>
      <c r="AJ6" s="11" t="s">
        <v>49</v>
      </c>
      <c r="AK6" s="252"/>
      <c r="AL6" s="11" t="s">
        <v>61</v>
      </c>
      <c r="AM6" s="11" t="s">
        <v>62</v>
      </c>
      <c r="AN6" s="11" t="s">
        <v>63</v>
      </c>
      <c r="AO6" s="11" t="s">
        <v>64</v>
      </c>
      <c r="AP6" s="11" t="s">
        <v>43</v>
      </c>
      <c r="AQ6" s="11" t="s">
        <v>44</v>
      </c>
      <c r="AR6" s="11" t="s">
        <v>45</v>
      </c>
      <c r="AS6" s="11" t="s">
        <v>46</v>
      </c>
      <c r="AT6" s="252"/>
      <c r="AU6" s="11" t="s">
        <v>47</v>
      </c>
      <c r="AV6" s="11" t="s">
        <v>48</v>
      </c>
      <c r="AW6" s="11" t="s">
        <v>49</v>
      </c>
      <c r="AX6" s="252"/>
      <c r="AY6" s="11" t="s">
        <v>50</v>
      </c>
      <c r="AZ6" s="11" t="s">
        <v>51</v>
      </c>
      <c r="BA6" s="11" t="s">
        <v>52</v>
      </c>
      <c r="BB6" s="13" t="s">
        <v>65</v>
      </c>
    </row>
    <row r="7" spans="1:60" ht="21" customHeight="1" thickBot="1" x14ac:dyDescent="0.35">
      <c r="B7" s="14" t="s">
        <v>66</v>
      </c>
      <c r="C7" s="9"/>
      <c r="D7" s="1"/>
      <c r="E7" s="1"/>
      <c r="F7" s="1"/>
      <c r="G7" s="1"/>
      <c r="H7" s="1"/>
      <c r="I7" s="1"/>
      <c r="J7" s="1"/>
      <c r="K7" s="20">
        <v>17</v>
      </c>
      <c r="L7" s="1"/>
      <c r="M7" s="1"/>
      <c r="N7" s="1"/>
      <c r="O7" s="1"/>
      <c r="P7" s="1"/>
      <c r="Q7" s="1"/>
      <c r="R7" s="1"/>
      <c r="S7" s="21" t="s">
        <v>67</v>
      </c>
      <c r="T7" s="233" t="s">
        <v>67</v>
      </c>
      <c r="U7" s="233" t="s">
        <v>67</v>
      </c>
      <c r="V7" s="233" t="s">
        <v>67</v>
      </c>
      <c r="W7" s="1"/>
      <c r="X7" s="1"/>
      <c r="Y7" s="1"/>
      <c r="Z7" s="1"/>
      <c r="AA7" s="1"/>
      <c r="AB7" s="1"/>
      <c r="AC7" s="1"/>
      <c r="AD7" s="1"/>
      <c r="AE7" s="1"/>
      <c r="AF7" s="1"/>
      <c r="AG7" s="20">
        <v>23</v>
      </c>
      <c r="AH7" s="1"/>
      <c r="AI7" s="1"/>
      <c r="AJ7" s="1"/>
      <c r="AK7" s="1"/>
      <c r="AL7" s="5"/>
      <c r="AM7" s="5"/>
      <c r="AN7" s="5"/>
      <c r="AO7" s="5"/>
      <c r="AP7" s="5"/>
      <c r="AQ7" s="5"/>
      <c r="AR7" s="5"/>
      <c r="AS7" s="5"/>
      <c r="AT7" s="233" t="s">
        <v>67</v>
      </c>
      <c r="AU7" s="233" t="s">
        <v>67</v>
      </c>
      <c r="AV7" s="233" t="s">
        <v>67</v>
      </c>
      <c r="AW7" s="233" t="s">
        <v>67</v>
      </c>
      <c r="AX7" s="233" t="s">
        <v>67</v>
      </c>
      <c r="AY7" s="233" t="s">
        <v>67</v>
      </c>
      <c r="AZ7" s="233" t="s">
        <v>67</v>
      </c>
      <c r="BA7" s="233" t="s">
        <v>67</v>
      </c>
      <c r="BB7" s="233" t="s">
        <v>67</v>
      </c>
    </row>
    <row r="8" spans="1:60" ht="21" customHeight="1" thickBot="1" x14ac:dyDescent="0.35">
      <c r="B8" s="14" t="s">
        <v>68</v>
      </c>
      <c r="C8" s="9"/>
      <c r="D8" s="1"/>
      <c r="E8" s="1"/>
      <c r="F8" s="1"/>
      <c r="G8" s="1"/>
      <c r="H8" s="1"/>
      <c r="I8" s="1"/>
      <c r="J8" s="1"/>
      <c r="K8" s="20">
        <v>16</v>
      </c>
      <c r="L8" s="1"/>
      <c r="M8" s="1"/>
      <c r="N8" s="1"/>
      <c r="O8" s="1"/>
      <c r="P8" s="1"/>
      <c r="Q8" s="1"/>
      <c r="R8" s="1"/>
      <c r="S8" s="234" t="s">
        <v>103</v>
      </c>
      <c r="T8" s="233" t="s">
        <v>67</v>
      </c>
      <c r="U8" s="233" t="s">
        <v>67</v>
      </c>
      <c r="V8" s="233" t="s">
        <v>67</v>
      </c>
      <c r="W8" s="1"/>
      <c r="X8" s="1"/>
      <c r="Y8" s="1"/>
      <c r="Z8" s="1"/>
      <c r="AA8" s="1"/>
      <c r="AB8" s="1"/>
      <c r="AC8" s="1"/>
      <c r="AD8" s="1"/>
      <c r="AE8" s="1"/>
      <c r="AF8" s="1"/>
      <c r="AG8" s="20">
        <v>21</v>
      </c>
      <c r="AH8" s="1"/>
      <c r="AI8" s="1"/>
      <c r="AJ8" s="1"/>
      <c r="AK8" s="1"/>
      <c r="AL8" s="1"/>
      <c r="AM8" s="1"/>
      <c r="AN8" s="1"/>
      <c r="AO8" s="1"/>
      <c r="AP8" s="1"/>
      <c r="AQ8" s="1"/>
      <c r="AR8" s="234" t="s">
        <v>103</v>
      </c>
      <c r="AS8" s="234" t="s">
        <v>103</v>
      </c>
      <c r="AT8" s="233" t="s">
        <v>67</v>
      </c>
      <c r="AU8" s="233" t="s">
        <v>67</v>
      </c>
      <c r="AV8" s="233" t="s">
        <v>67</v>
      </c>
      <c r="AW8" s="233" t="s">
        <v>67</v>
      </c>
      <c r="AX8" s="233" t="s">
        <v>67</v>
      </c>
      <c r="AY8" s="233" t="s">
        <v>67</v>
      </c>
      <c r="AZ8" s="233" t="s">
        <v>67</v>
      </c>
      <c r="BA8" s="233" t="s">
        <v>67</v>
      </c>
      <c r="BB8" s="233" t="s">
        <v>67</v>
      </c>
    </row>
    <row r="9" spans="1:60" ht="21" customHeight="1" thickBot="1" x14ac:dyDescent="0.35">
      <c r="B9" s="14" t="s">
        <v>69</v>
      </c>
      <c r="C9" s="9"/>
      <c r="D9" s="1"/>
      <c r="E9" s="1"/>
      <c r="F9" s="1"/>
      <c r="G9" s="1"/>
      <c r="H9" s="1"/>
      <c r="I9" s="1"/>
      <c r="J9" s="1"/>
      <c r="K9" s="20">
        <v>16</v>
      </c>
      <c r="L9" s="1"/>
      <c r="M9" s="1"/>
      <c r="N9" s="1"/>
      <c r="O9" s="1"/>
      <c r="P9" s="1"/>
      <c r="Q9" s="1"/>
      <c r="R9" s="1"/>
      <c r="S9" s="234" t="s">
        <v>103</v>
      </c>
      <c r="T9" s="233" t="s">
        <v>67</v>
      </c>
      <c r="U9" s="233" t="s">
        <v>67</v>
      </c>
      <c r="V9" s="233" t="s">
        <v>67</v>
      </c>
      <c r="W9" s="1"/>
      <c r="X9" s="1"/>
      <c r="Y9" s="1"/>
      <c r="Z9" s="1"/>
      <c r="AA9" s="1"/>
      <c r="AB9" s="1"/>
      <c r="AC9" s="1"/>
      <c r="AD9" s="1"/>
      <c r="AE9" s="1"/>
      <c r="AF9" s="1"/>
      <c r="AG9" s="20">
        <v>15</v>
      </c>
      <c r="AH9" s="1"/>
      <c r="AI9" s="1"/>
      <c r="AJ9" s="1"/>
      <c r="AK9" s="1"/>
      <c r="AL9" s="234" t="s">
        <v>103</v>
      </c>
      <c r="AM9" s="234" t="s">
        <v>103</v>
      </c>
      <c r="AN9" s="22" t="s">
        <v>106</v>
      </c>
      <c r="AO9" s="22" t="s">
        <v>106</v>
      </c>
      <c r="AP9" s="22" t="s">
        <v>106</v>
      </c>
      <c r="AQ9" s="22" t="s">
        <v>106</v>
      </c>
      <c r="AR9" s="22" t="s">
        <v>106</v>
      </c>
      <c r="AS9" s="22" t="s">
        <v>106</v>
      </c>
      <c r="AT9" s="233" t="s">
        <v>67</v>
      </c>
      <c r="AU9" s="233" t="s">
        <v>67</v>
      </c>
      <c r="AV9" s="233" t="s">
        <v>67</v>
      </c>
      <c r="AW9" s="233" t="s">
        <v>67</v>
      </c>
      <c r="AX9" s="233" t="s">
        <v>67</v>
      </c>
      <c r="AY9" s="233" t="s">
        <v>67</v>
      </c>
      <c r="AZ9" s="233" t="s">
        <v>67</v>
      </c>
      <c r="BA9" s="233" t="s">
        <v>67</v>
      </c>
      <c r="BB9" s="233" t="s">
        <v>67</v>
      </c>
    </row>
    <row r="10" spans="1:60" ht="21" customHeight="1" thickBot="1" x14ac:dyDescent="0.35">
      <c r="B10" s="14" t="s">
        <v>70</v>
      </c>
      <c r="C10" s="9"/>
      <c r="D10" s="1"/>
      <c r="E10" s="1"/>
      <c r="F10" s="1"/>
      <c r="G10" s="1"/>
      <c r="H10" s="1"/>
      <c r="I10" s="1"/>
      <c r="J10" s="1"/>
      <c r="K10" s="20">
        <v>16</v>
      </c>
      <c r="L10" s="1"/>
      <c r="M10" s="1"/>
      <c r="N10" s="1"/>
      <c r="O10" s="1"/>
      <c r="P10" s="1"/>
      <c r="Q10" s="1"/>
      <c r="R10" s="1"/>
      <c r="S10" s="234" t="s">
        <v>103</v>
      </c>
      <c r="T10" s="233" t="s">
        <v>67</v>
      </c>
      <c r="U10" s="233" t="s">
        <v>67</v>
      </c>
      <c r="V10" s="233" t="s">
        <v>67</v>
      </c>
      <c r="W10" s="1"/>
      <c r="X10" s="1"/>
      <c r="Y10" s="1"/>
      <c r="Z10" s="1"/>
      <c r="AA10" s="1"/>
      <c r="AB10" s="1"/>
      <c r="AC10" s="1"/>
      <c r="AD10" s="1"/>
      <c r="AE10" s="1"/>
      <c r="AF10" s="1"/>
      <c r="AG10" s="20">
        <v>14</v>
      </c>
      <c r="AH10" s="1"/>
      <c r="AI10" s="1"/>
      <c r="AJ10" s="1"/>
      <c r="AK10" s="234" t="s">
        <v>103</v>
      </c>
      <c r="AL10" s="234" t="s">
        <v>103</v>
      </c>
      <c r="AM10" s="235" t="s">
        <v>71</v>
      </c>
      <c r="AN10" s="235" t="s">
        <v>71</v>
      </c>
      <c r="AO10" s="235" t="s">
        <v>71</v>
      </c>
      <c r="AP10" s="235" t="s">
        <v>71</v>
      </c>
      <c r="AQ10" s="235" t="s">
        <v>71</v>
      </c>
      <c r="AR10" s="235" t="s">
        <v>71</v>
      </c>
      <c r="AS10" s="236" t="s">
        <v>72</v>
      </c>
      <c r="AT10" s="1"/>
      <c r="AU10" s="1"/>
      <c r="AV10" s="1"/>
      <c r="AW10" s="1"/>
      <c r="AX10" s="2"/>
      <c r="AY10" s="1"/>
      <c r="AZ10" s="1"/>
      <c r="BA10" s="1"/>
      <c r="BB10" s="3"/>
    </row>
    <row r="12" spans="1:60" ht="12.75" customHeight="1" x14ac:dyDescent="0.2">
      <c r="B12" s="256" t="s">
        <v>73</v>
      </c>
      <c r="C12" s="256"/>
      <c r="D12" s="256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56"/>
      <c r="V12" s="256"/>
      <c r="W12" s="256"/>
      <c r="X12" s="256"/>
      <c r="Y12" s="256"/>
      <c r="Z12" s="256"/>
      <c r="AA12" s="256"/>
      <c r="AB12" s="256"/>
      <c r="AC12" s="256"/>
      <c r="AD12" s="256"/>
      <c r="AE12" s="256"/>
      <c r="AF12" s="256"/>
      <c r="AG12" s="256"/>
      <c r="AH12" s="256"/>
      <c r="AI12" s="256"/>
      <c r="AJ12" s="256"/>
      <c r="AK12" s="256"/>
      <c r="AL12" s="256"/>
      <c r="AM12" s="256"/>
      <c r="AN12" s="256"/>
      <c r="AO12" s="256"/>
      <c r="AP12" s="256"/>
      <c r="AQ12" s="256"/>
      <c r="AR12" s="256"/>
      <c r="AS12" s="256"/>
      <c r="AT12" s="256"/>
      <c r="AU12" s="256"/>
      <c r="AV12" s="256"/>
      <c r="AW12" s="256"/>
      <c r="AX12" s="256"/>
      <c r="AY12" s="256"/>
      <c r="AZ12" s="256"/>
      <c r="BA12" s="256"/>
      <c r="BB12" s="256"/>
    </row>
    <row r="13" spans="1:60" ht="13.5" customHeight="1" thickBot="1" x14ac:dyDescent="0.25">
      <c r="B13" s="256"/>
      <c r="C13" s="256"/>
      <c r="D13" s="256"/>
      <c r="E13" s="256"/>
      <c r="F13" s="256"/>
      <c r="G13" s="256"/>
      <c r="H13" s="256"/>
      <c r="I13" s="256"/>
      <c r="J13" s="256"/>
      <c r="K13" s="256"/>
      <c r="L13" s="256"/>
      <c r="M13" s="256"/>
      <c r="N13" s="256"/>
      <c r="O13" s="256"/>
      <c r="P13" s="256"/>
      <c r="Q13" s="256"/>
      <c r="R13" s="256"/>
      <c r="S13" s="256"/>
      <c r="T13" s="256"/>
      <c r="U13" s="256"/>
      <c r="V13" s="256"/>
      <c r="W13" s="256"/>
      <c r="X13" s="256"/>
      <c r="Y13" s="256"/>
      <c r="Z13" s="256"/>
      <c r="AA13" s="256"/>
      <c r="AB13" s="256"/>
      <c r="AC13" s="256"/>
      <c r="AD13" s="256"/>
      <c r="AE13" s="256"/>
      <c r="AF13" s="256"/>
      <c r="AG13" s="256"/>
      <c r="AH13" s="256"/>
      <c r="AI13" s="256"/>
      <c r="AJ13" s="256"/>
      <c r="AK13" s="256"/>
      <c r="AL13" s="256"/>
      <c r="AM13" s="256"/>
      <c r="AN13" s="256"/>
      <c r="AO13" s="256"/>
      <c r="AP13" s="256"/>
      <c r="AQ13" s="256"/>
      <c r="AR13" s="256"/>
      <c r="AS13" s="256"/>
      <c r="AT13" s="256"/>
      <c r="AU13" s="256"/>
      <c r="AV13" s="256"/>
      <c r="AW13" s="256"/>
      <c r="AX13" s="256"/>
      <c r="AY13" s="256"/>
      <c r="AZ13" s="256"/>
      <c r="BA13" s="256"/>
      <c r="BB13" s="256"/>
    </row>
    <row r="14" spans="1:60" s="6" customFormat="1" ht="18" customHeight="1" thickBot="1" x14ac:dyDescent="0.35">
      <c r="G14" s="7"/>
      <c r="H14" s="6" t="s">
        <v>74</v>
      </c>
      <c r="T14" s="240" t="s">
        <v>106</v>
      </c>
      <c r="U14" s="6" t="s">
        <v>107</v>
      </c>
      <c r="AC14" s="17"/>
      <c r="AE14" s="241" t="s">
        <v>164</v>
      </c>
      <c r="AF14" s="6" t="s">
        <v>165</v>
      </c>
      <c r="AS14" s="237" t="s">
        <v>72</v>
      </c>
      <c r="AT14" s="6" t="s">
        <v>76</v>
      </c>
    </row>
    <row r="15" spans="1:60" s="6" customFormat="1" ht="16.5" customHeight="1" thickBot="1" x14ac:dyDescent="0.35">
      <c r="T15" s="15"/>
      <c r="AC15" s="18"/>
      <c r="AE15" s="15"/>
    </row>
    <row r="16" spans="1:60" s="6" customFormat="1" ht="18" customHeight="1" thickBot="1" x14ac:dyDescent="0.35">
      <c r="G16" s="243" t="s">
        <v>103</v>
      </c>
      <c r="H16" s="6" t="s">
        <v>104</v>
      </c>
      <c r="T16" s="239" t="s">
        <v>71</v>
      </c>
      <c r="U16" s="6" t="s">
        <v>105</v>
      </c>
      <c r="AC16" s="19"/>
      <c r="AE16" s="238" t="s">
        <v>72</v>
      </c>
      <c r="AF16" s="6" t="s">
        <v>108</v>
      </c>
      <c r="AH16" s="8"/>
      <c r="AI16" s="8"/>
      <c r="AJ16" s="8"/>
      <c r="AK16" s="8"/>
      <c r="AL16" s="8"/>
      <c r="AM16" s="8"/>
      <c r="AN16" s="8"/>
      <c r="AS16" s="242" t="s">
        <v>67</v>
      </c>
      <c r="AT16" s="6" t="s">
        <v>75</v>
      </c>
    </row>
    <row r="17" spans="14:40" s="6" customFormat="1" ht="34.5" customHeight="1" x14ac:dyDescent="0.3">
      <c r="T17" s="15"/>
      <c r="AC17" s="16"/>
    </row>
    <row r="18" spans="14:40" s="6" customFormat="1" ht="22.5" customHeight="1" x14ac:dyDescent="0.35">
      <c r="N18" s="339" t="s">
        <v>80</v>
      </c>
      <c r="O18" s="339"/>
      <c r="P18" s="339"/>
      <c r="Q18" s="339"/>
      <c r="R18" s="339"/>
      <c r="S18" s="339"/>
      <c r="T18" s="339"/>
      <c r="U18" s="339"/>
      <c r="V18" s="339"/>
      <c r="W18" s="339"/>
      <c r="X18" s="339"/>
      <c r="Y18" s="339"/>
      <c r="Z18" s="339"/>
      <c r="AA18" s="339"/>
      <c r="AB18" s="339"/>
      <c r="AC18" s="339"/>
      <c r="AD18" s="339"/>
      <c r="AE18" s="339"/>
      <c r="AF18" s="339"/>
      <c r="AG18" s="339"/>
      <c r="AH18" s="339"/>
      <c r="AI18" s="339"/>
      <c r="AJ18" s="339"/>
      <c r="AK18" s="339"/>
      <c r="AL18" s="339"/>
      <c r="AM18" s="339"/>
      <c r="AN18" s="339"/>
    </row>
    <row r="19" spans="14:40" ht="13.5" thickBot="1" x14ac:dyDescent="0.25"/>
    <row r="20" spans="14:40" ht="27.75" customHeight="1" x14ac:dyDescent="0.2">
      <c r="N20" s="318" t="s">
        <v>21</v>
      </c>
      <c r="O20" s="319"/>
      <c r="P20" s="329"/>
      <c r="Q20" s="327" t="s">
        <v>205</v>
      </c>
      <c r="R20" s="320"/>
      <c r="S20" s="320"/>
      <c r="T20" s="320" t="s">
        <v>206</v>
      </c>
      <c r="U20" s="320"/>
      <c r="V20" s="320"/>
      <c r="W20" s="321" t="s">
        <v>78</v>
      </c>
      <c r="X20" s="321"/>
      <c r="Y20" s="321"/>
      <c r="Z20" s="321"/>
      <c r="AA20" s="321"/>
      <c r="AB20" s="321"/>
      <c r="AC20" s="322" t="s">
        <v>109</v>
      </c>
      <c r="AD20" s="322"/>
      <c r="AE20" s="322"/>
      <c r="AF20" s="322" t="s">
        <v>79</v>
      </c>
      <c r="AG20" s="322"/>
      <c r="AH20" s="322"/>
      <c r="AI20" s="322" t="s">
        <v>77</v>
      </c>
      <c r="AJ20" s="322"/>
      <c r="AK20" s="322"/>
      <c r="AL20" s="322" t="s">
        <v>204</v>
      </c>
      <c r="AM20" s="322"/>
      <c r="AN20" s="337"/>
    </row>
    <row r="21" spans="14:40" ht="80.25" customHeight="1" thickBot="1" x14ac:dyDescent="0.25">
      <c r="N21" s="323"/>
      <c r="O21" s="324"/>
      <c r="P21" s="330"/>
      <c r="Q21" s="328"/>
      <c r="R21" s="325"/>
      <c r="S21" s="325"/>
      <c r="T21" s="325"/>
      <c r="U21" s="325"/>
      <c r="V21" s="325"/>
      <c r="W21" s="325" t="s">
        <v>207</v>
      </c>
      <c r="X21" s="325"/>
      <c r="Y21" s="325"/>
      <c r="Z21" s="325" t="s">
        <v>208</v>
      </c>
      <c r="AA21" s="325"/>
      <c r="AB21" s="325"/>
      <c r="AC21" s="326"/>
      <c r="AD21" s="326"/>
      <c r="AE21" s="326"/>
      <c r="AF21" s="326"/>
      <c r="AG21" s="326"/>
      <c r="AH21" s="326"/>
      <c r="AI21" s="326"/>
      <c r="AJ21" s="326"/>
      <c r="AK21" s="326"/>
      <c r="AL21" s="326"/>
      <c r="AM21" s="326"/>
      <c r="AN21" s="338"/>
    </row>
    <row r="22" spans="14:40" ht="26.25" customHeight="1" thickBot="1" x14ac:dyDescent="0.25">
      <c r="N22" s="331" t="s">
        <v>66</v>
      </c>
      <c r="O22" s="332"/>
      <c r="P22" s="333"/>
      <c r="Q22" s="334">
        <v>41</v>
      </c>
      <c r="R22" s="335"/>
      <c r="S22" s="335"/>
      <c r="T22" s="335" t="s">
        <v>215</v>
      </c>
      <c r="U22" s="335"/>
      <c r="V22" s="335"/>
      <c r="W22" s="335"/>
      <c r="X22" s="335"/>
      <c r="Y22" s="335"/>
      <c r="Z22" s="335"/>
      <c r="AA22" s="335"/>
      <c r="AB22" s="335"/>
      <c r="AC22" s="335"/>
      <c r="AD22" s="335"/>
      <c r="AE22" s="335"/>
      <c r="AF22" s="335"/>
      <c r="AG22" s="335"/>
      <c r="AH22" s="335"/>
      <c r="AI22" s="335">
        <v>11</v>
      </c>
      <c r="AJ22" s="335"/>
      <c r="AK22" s="335"/>
      <c r="AL22" s="335">
        <f>SUM(Q22:AK22)</f>
        <v>52</v>
      </c>
      <c r="AM22" s="335"/>
      <c r="AN22" s="336"/>
    </row>
    <row r="23" spans="14:40" ht="26.25" customHeight="1" thickBot="1" x14ac:dyDescent="0.25">
      <c r="N23" s="331" t="s">
        <v>68</v>
      </c>
      <c r="O23" s="332"/>
      <c r="P23" s="333"/>
      <c r="Q23" s="334">
        <v>39</v>
      </c>
      <c r="R23" s="335"/>
      <c r="S23" s="335"/>
      <c r="T23" s="335">
        <v>3</v>
      </c>
      <c r="U23" s="335"/>
      <c r="V23" s="335"/>
      <c r="W23" s="335"/>
      <c r="X23" s="335"/>
      <c r="Y23" s="335"/>
      <c r="Z23" s="335"/>
      <c r="AA23" s="335"/>
      <c r="AB23" s="335"/>
      <c r="AC23" s="335"/>
      <c r="AD23" s="335"/>
      <c r="AE23" s="335"/>
      <c r="AF23" s="335"/>
      <c r="AG23" s="335"/>
      <c r="AH23" s="335"/>
      <c r="AI23" s="335">
        <v>10</v>
      </c>
      <c r="AJ23" s="335"/>
      <c r="AK23" s="335"/>
      <c r="AL23" s="335">
        <f t="shared" ref="AL23:AL25" si="0">SUM(Q23:AK23)</f>
        <v>52</v>
      </c>
      <c r="AM23" s="335"/>
      <c r="AN23" s="336"/>
    </row>
    <row r="24" spans="14:40" ht="26.25" customHeight="1" thickBot="1" x14ac:dyDescent="0.25">
      <c r="N24" s="331" t="s">
        <v>69</v>
      </c>
      <c r="O24" s="332"/>
      <c r="P24" s="333"/>
      <c r="Q24" s="334">
        <v>33</v>
      </c>
      <c r="R24" s="335"/>
      <c r="S24" s="335"/>
      <c r="T24" s="335">
        <v>3</v>
      </c>
      <c r="U24" s="335"/>
      <c r="V24" s="335"/>
      <c r="W24" s="335">
        <v>6</v>
      </c>
      <c r="X24" s="335"/>
      <c r="Y24" s="335"/>
      <c r="Z24" s="335"/>
      <c r="AA24" s="335"/>
      <c r="AB24" s="335"/>
      <c r="AC24" s="335"/>
      <c r="AD24" s="335"/>
      <c r="AE24" s="335"/>
      <c r="AF24" s="335"/>
      <c r="AG24" s="335"/>
      <c r="AH24" s="335"/>
      <c r="AI24" s="335">
        <v>10</v>
      </c>
      <c r="AJ24" s="335"/>
      <c r="AK24" s="335"/>
      <c r="AL24" s="335">
        <f t="shared" si="0"/>
        <v>52</v>
      </c>
      <c r="AM24" s="335"/>
      <c r="AN24" s="336"/>
    </row>
    <row r="25" spans="14:40" ht="26.25" customHeight="1" thickBot="1" x14ac:dyDescent="0.25">
      <c r="N25" s="331" t="s">
        <v>70</v>
      </c>
      <c r="O25" s="332"/>
      <c r="P25" s="333"/>
      <c r="Q25" s="334">
        <v>32</v>
      </c>
      <c r="R25" s="335"/>
      <c r="S25" s="335"/>
      <c r="T25" s="335">
        <v>3</v>
      </c>
      <c r="U25" s="335"/>
      <c r="V25" s="335"/>
      <c r="W25" s="335"/>
      <c r="X25" s="335"/>
      <c r="Y25" s="335"/>
      <c r="Z25" s="335">
        <v>6</v>
      </c>
      <c r="AA25" s="335"/>
      <c r="AB25" s="335"/>
      <c r="AC25" s="335"/>
      <c r="AD25" s="335"/>
      <c r="AE25" s="335"/>
      <c r="AF25" s="335">
        <v>1</v>
      </c>
      <c r="AG25" s="335"/>
      <c r="AH25" s="335"/>
      <c r="AI25" s="335">
        <v>2</v>
      </c>
      <c r="AJ25" s="335"/>
      <c r="AK25" s="335"/>
      <c r="AL25" s="335">
        <f t="shared" si="0"/>
        <v>44</v>
      </c>
      <c r="AM25" s="335"/>
      <c r="AN25" s="336"/>
    </row>
    <row r="34" spans="18:29" x14ac:dyDescent="0.2">
      <c r="AC34" s="344" t="s">
        <v>216</v>
      </c>
    </row>
    <row r="41" spans="18:29" x14ac:dyDescent="0.2">
      <c r="R41" s="254"/>
      <c r="S41" s="254"/>
    </row>
  </sheetData>
  <mergeCells count="74">
    <mergeCell ref="A1:BC1"/>
    <mergeCell ref="N18:AN18"/>
    <mergeCell ref="A2:BC2"/>
    <mergeCell ref="N25:P25"/>
    <mergeCell ref="Q25:S25"/>
    <mergeCell ref="T25:V25"/>
    <mergeCell ref="W25:Y25"/>
    <mergeCell ref="Z25:AB25"/>
    <mergeCell ref="AC23:AE23"/>
    <mergeCell ref="AF23:AH23"/>
    <mergeCell ref="AI23:AK23"/>
    <mergeCell ref="AL23:AN23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N23:P23"/>
    <mergeCell ref="Q23:S23"/>
    <mergeCell ref="T23:V23"/>
    <mergeCell ref="W23:Y23"/>
    <mergeCell ref="Z23:AB23"/>
    <mergeCell ref="N20:P21"/>
    <mergeCell ref="Q20:S21"/>
    <mergeCell ref="T20:V21"/>
    <mergeCell ref="N22:P22"/>
    <mergeCell ref="Q22:S22"/>
    <mergeCell ref="T22:V22"/>
    <mergeCell ref="AL20:AN21"/>
    <mergeCell ref="AL22:AN22"/>
    <mergeCell ref="AL25:AN25"/>
    <mergeCell ref="AI20:AK21"/>
    <mergeCell ref="AI22:AK22"/>
    <mergeCell ref="AI25:AK25"/>
    <mergeCell ref="AC25:AE25"/>
    <mergeCell ref="AF25:AH25"/>
    <mergeCell ref="AF20:AH21"/>
    <mergeCell ref="AC20:AE21"/>
    <mergeCell ref="Z21:AB21"/>
    <mergeCell ref="W21:Y21"/>
    <mergeCell ref="W22:Y22"/>
    <mergeCell ref="Z22:AB22"/>
    <mergeCell ref="AC22:AE22"/>
    <mergeCell ref="AF22:AH22"/>
    <mergeCell ref="W20:AB20"/>
    <mergeCell ref="R41:S41"/>
    <mergeCell ref="U5:W5"/>
    <mergeCell ref="X5:X6"/>
    <mergeCell ref="Y5:AA5"/>
    <mergeCell ref="AB5:AB6"/>
    <mergeCell ref="AX5:AX6"/>
    <mergeCell ref="AY5:BB5"/>
    <mergeCell ref="B12:BB13"/>
    <mergeCell ref="AH5:AJ5"/>
    <mergeCell ref="B4:BB4"/>
    <mergeCell ref="B5:B6"/>
    <mergeCell ref="C5:F5"/>
    <mergeCell ref="G5:G6"/>
    <mergeCell ref="H5:J5"/>
    <mergeCell ref="K5:K6"/>
    <mergeCell ref="L5:O5"/>
    <mergeCell ref="P5:S5"/>
    <mergeCell ref="T5:T6"/>
    <mergeCell ref="AK5:AK6"/>
    <mergeCell ref="AL5:AO5"/>
    <mergeCell ref="AP5:AS5"/>
    <mergeCell ref="AT5:AT6"/>
    <mergeCell ref="AU5:AW5"/>
    <mergeCell ref="AC5:AF5"/>
    <mergeCell ref="AG5:AG6"/>
  </mergeCells>
  <phoneticPr fontId="1" type="noConversion"/>
  <pageMargins left="0.22" right="0.28000000000000003" top="0.28999999999999998" bottom="0.26" header="0.25" footer="0.18"/>
  <pageSetup paperSize="9" scale="6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B1:AR104"/>
  <sheetViews>
    <sheetView tabSelected="1" view="pageBreakPreview" zoomScaleNormal="82" zoomScaleSheetLayoutView="100" workbookViewId="0">
      <pane xSplit="34635" ySplit="13095" topLeftCell="W75"/>
      <selection pane="topRight" activeCell="W1" sqref="W1"/>
      <selection pane="bottomLeft" activeCell="G97" sqref="G97"/>
      <selection pane="bottomRight" activeCell="W15" sqref="W15"/>
    </sheetView>
  </sheetViews>
  <sheetFormatPr defaultRowHeight="12.75" x14ac:dyDescent="0.2"/>
  <cols>
    <col min="1" max="1" width="9.140625" style="23"/>
    <col min="2" max="2" width="5.140625" style="159" customWidth="1"/>
    <col min="3" max="3" width="38.28515625" style="160" customWidth="1"/>
    <col min="4" max="4" width="6.140625" style="157" customWidth="1"/>
    <col min="5" max="5" width="7.28515625" style="157" customWidth="1"/>
    <col min="6" max="6" width="5.140625" style="23" customWidth="1"/>
    <col min="7" max="7" width="6.85546875" style="23" customWidth="1"/>
    <col min="8" max="8" width="7.5703125" style="23" customWidth="1"/>
    <col min="9" max="11" width="9.140625" style="23"/>
    <col min="12" max="12" width="9.140625" style="174" customWidth="1"/>
    <col min="13" max="13" width="10.140625" style="23" customWidth="1"/>
    <col min="14" max="14" width="4.140625" style="23" customWidth="1"/>
    <col min="15" max="15" width="1.85546875" style="23" customWidth="1"/>
    <col min="16" max="16" width="4.7109375" style="23" customWidth="1"/>
    <col min="17" max="17" width="4.140625" style="23" customWidth="1"/>
    <col min="18" max="18" width="1.85546875" style="23" customWidth="1"/>
    <col min="19" max="19" width="4.7109375" style="23" customWidth="1"/>
    <col min="20" max="20" width="4.140625" style="158" customWidth="1"/>
    <col min="21" max="21" width="1.85546875" style="118" customWidth="1"/>
    <col min="22" max="22" width="4.7109375" style="154" customWidth="1"/>
    <col min="23" max="23" width="4.140625" style="158" customWidth="1"/>
    <col min="24" max="24" width="1.85546875" style="118" customWidth="1"/>
    <col min="25" max="25" width="4.7109375" style="154" customWidth="1"/>
    <col min="26" max="26" width="4.140625" style="158" customWidth="1"/>
    <col min="27" max="27" width="1.85546875" style="118" customWidth="1"/>
    <col min="28" max="28" width="4.7109375" style="154" customWidth="1"/>
    <col min="29" max="29" width="4.140625" style="158" customWidth="1"/>
    <col min="30" max="30" width="1.85546875" style="118" customWidth="1"/>
    <col min="31" max="31" width="4.7109375" style="154" customWidth="1"/>
    <col min="32" max="32" width="4.140625" style="158" customWidth="1"/>
    <col min="33" max="33" width="1.85546875" style="118" customWidth="1"/>
    <col min="34" max="34" width="4.7109375" style="154" customWidth="1"/>
    <col min="35" max="35" width="4.140625" style="158" customWidth="1"/>
    <col min="36" max="36" width="1.85546875" style="118" customWidth="1"/>
    <col min="37" max="37" width="4.7109375" style="154" customWidth="1"/>
    <col min="38" max="38" width="9.140625" style="159"/>
    <col min="39" max="16384" width="9.140625" style="23"/>
  </cols>
  <sheetData>
    <row r="1" spans="2:42" ht="19.5" customHeight="1" x14ac:dyDescent="0.35">
      <c r="B1" s="165" t="s">
        <v>121</v>
      </c>
      <c r="C1" s="165"/>
      <c r="D1" s="165"/>
      <c r="E1" s="165"/>
      <c r="F1" s="165"/>
      <c r="G1" s="165"/>
      <c r="H1" s="165"/>
      <c r="I1" s="165"/>
      <c r="J1" s="165"/>
      <c r="K1" s="165"/>
      <c r="L1" s="166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  <c r="AJ1" s="165"/>
      <c r="AK1" s="165"/>
    </row>
    <row r="3" spans="2:42" ht="12.75" customHeight="1" x14ac:dyDescent="0.2">
      <c r="B3" s="257" t="s">
        <v>2</v>
      </c>
      <c r="C3" s="260" t="s">
        <v>117</v>
      </c>
      <c r="D3" s="24" t="s">
        <v>124</v>
      </c>
      <c r="E3" s="25"/>
      <c r="F3" s="26"/>
      <c r="G3" s="263" t="s">
        <v>125</v>
      </c>
      <c r="H3" s="264"/>
      <c r="I3" s="27"/>
      <c r="J3" s="27" t="s">
        <v>126</v>
      </c>
      <c r="K3" s="27"/>
      <c r="L3" s="167"/>
      <c r="M3" s="265" t="s">
        <v>20</v>
      </c>
      <c r="N3" s="28" t="s">
        <v>4</v>
      </c>
      <c r="O3" s="29"/>
      <c r="P3" s="29"/>
      <c r="Q3" s="29"/>
      <c r="R3" s="29"/>
      <c r="S3" s="29"/>
      <c r="T3" s="30"/>
      <c r="U3" s="31"/>
      <c r="V3" s="32"/>
      <c r="W3" s="33"/>
      <c r="X3" s="31"/>
      <c r="Y3" s="32"/>
      <c r="Z3" s="33"/>
      <c r="AA3" s="31"/>
      <c r="AB3" s="32"/>
      <c r="AC3" s="33"/>
      <c r="AD3" s="31"/>
      <c r="AE3" s="32"/>
      <c r="AF3" s="33"/>
      <c r="AG3" s="31"/>
      <c r="AH3" s="32"/>
      <c r="AI3" s="33"/>
      <c r="AJ3" s="34"/>
      <c r="AK3" s="35"/>
    </row>
    <row r="4" spans="2:42" ht="14.25" customHeight="1" x14ac:dyDescent="0.2">
      <c r="B4" s="258"/>
      <c r="C4" s="261"/>
      <c r="D4" s="268" t="s">
        <v>118</v>
      </c>
      <c r="E4" s="268" t="s">
        <v>119</v>
      </c>
      <c r="F4" s="268" t="s">
        <v>120</v>
      </c>
      <c r="G4" s="269" t="s">
        <v>122</v>
      </c>
      <c r="H4" s="269" t="s">
        <v>123</v>
      </c>
      <c r="I4" s="272" t="s">
        <v>0</v>
      </c>
      <c r="J4" s="276" t="s">
        <v>3</v>
      </c>
      <c r="K4" s="277"/>
      <c r="L4" s="278"/>
      <c r="M4" s="266"/>
      <c r="N4" s="263" t="s">
        <v>17</v>
      </c>
      <c r="O4" s="279"/>
      <c r="P4" s="279"/>
      <c r="Q4" s="279"/>
      <c r="R4" s="279"/>
      <c r="S4" s="264"/>
      <c r="T4" s="280" t="s">
        <v>81</v>
      </c>
      <c r="U4" s="281"/>
      <c r="V4" s="281"/>
      <c r="W4" s="281"/>
      <c r="X4" s="281"/>
      <c r="Y4" s="282"/>
      <c r="Z4" s="280" t="s">
        <v>82</v>
      </c>
      <c r="AA4" s="281"/>
      <c r="AB4" s="281"/>
      <c r="AC4" s="281"/>
      <c r="AD4" s="281"/>
      <c r="AE4" s="282"/>
      <c r="AF4" s="280" t="s">
        <v>18</v>
      </c>
      <c r="AG4" s="281"/>
      <c r="AH4" s="281"/>
      <c r="AI4" s="281"/>
      <c r="AJ4" s="281"/>
      <c r="AK4" s="282"/>
    </row>
    <row r="5" spans="2:42" s="36" customFormat="1" ht="38.25" customHeight="1" x14ac:dyDescent="0.2">
      <c r="B5" s="258"/>
      <c r="C5" s="261"/>
      <c r="D5" s="268"/>
      <c r="E5" s="268"/>
      <c r="F5" s="268"/>
      <c r="G5" s="270"/>
      <c r="H5" s="270"/>
      <c r="I5" s="272"/>
      <c r="J5" s="283" t="s">
        <v>127</v>
      </c>
      <c r="K5" s="283" t="s">
        <v>128</v>
      </c>
      <c r="L5" s="285" t="s">
        <v>129</v>
      </c>
      <c r="M5" s="266"/>
      <c r="N5" s="287" t="s">
        <v>6</v>
      </c>
      <c r="O5" s="288"/>
      <c r="P5" s="289"/>
      <c r="Q5" s="290" t="s">
        <v>7</v>
      </c>
      <c r="R5" s="291"/>
      <c r="S5" s="292"/>
      <c r="T5" s="273" t="s">
        <v>8</v>
      </c>
      <c r="U5" s="274"/>
      <c r="V5" s="275"/>
      <c r="W5" s="273" t="s">
        <v>9</v>
      </c>
      <c r="X5" s="274"/>
      <c r="Y5" s="275"/>
      <c r="Z5" s="273" t="s">
        <v>10</v>
      </c>
      <c r="AA5" s="274"/>
      <c r="AB5" s="275"/>
      <c r="AC5" s="273" t="s">
        <v>11</v>
      </c>
      <c r="AD5" s="274"/>
      <c r="AE5" s="275"/>
      <c r="AF5" s="273" t="s">
        <v>12</v>
      </c>
      <c r="AG5" s="274"/>
      <c r="AH5" s="275"/>
      <c r="AI5" s="273" t="s">
        <v>13</v>
      </c>
      <c r="AJ5" s="274"/>
      <c r="AK5" s="275"/>
    </row>
    <row r="6" spans="2:42" s="36" customFormat="1" ht="28.5" customHeight="1" thickBot="1" x14ac:dyDescent="0.25">
      <c r="B6" s="259"/>
      <c r="C6" s="262"/>
      <c r="D6" s="268"/>
      <c r="E6" s="268"/>
      <c r="F6" s="268"/>
      <c r="G6" s="271"/>
      <c r="H6" s="271"/>
      <c r="I6" s="272"/>
      <c r="J6" s="284"/>
      <c r="K6" s="284"/>
      <c r="L6" s="286"/>
      <c r="M6" s="267"/>
      <c r="N6" s="37">
        <v>17</v>
      </c>
      <c r="O6" s="296" t="s">
        <v>15</v>
      </c>
      <c r="P6" s="297"/>
      <c r="Q6" s="37">
        <v>23</v>
      </c>
      <c r="R6" s="298" t="s">
        <v>116</v>
      </c>
      <c r="S6" s="299"/>
      <c r="T6" s="38">
        <v>16</v>
      </c>
      <c r="U6" s="39" t="s">
        <v>15</v>
      </c>
      <c r="V6" s="40"/>
      <c r="W6" s="38">
        <v>21</v>
      </c>
      <c r="X6" s="39" t="s">
        <v>15</v>
      </c>
      <c r="Y6" s="41"/>
      <c r="Z6" s="38">
        <v>16</v>
      </c>
      <c r="AA6" s="39" t="s">
        <v>15</v>
      </c>
      <c r="AB6" s="41"/>
      <c r="AC6" s="38">
        <v>15</v>
      </c>
      <c r="AD6" s="39" t="s">
        <v>15</v>
      </c>
      <c r="AE6" s="41"/>
      <c r="AF6" s="38">
        <v>16</v>
      </c>
      <c r="AG6" s="39" t="s">
        <v>15</v>
      </c>
      <c r="AH6" s="41"/>
      <c r="AI6" s="42">
        <v>14</v>
      </c>
      <c r="AJ6" s="43" t="s">
        <v>15</v>
      </c>
      <c r="AK6" s="44"/>
    </row>
    <row r="7" spans="2:42" s="36" customFormat="1" ht="30" customHeight="1" thickBot="1" x14ac:dyDescent="0.35">
      <c r="B7" s="161" t="s">
        <v>133</v>
      </c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3"/>
      <c r="AJ7" s="163"/>
      <c r="AK7" s="164"/>
      <c r="AL7" s="181"/>
      <c r="AM7" s="45"/>
      <c r="AN7" s="45"/>
      <c r="AO7" s="45"/>
      <c r="AP7" s="45"/>
    </row>
    <row r="8" spans="2:42" ht="25.5" customHeight="1" x14ac:dyDescent="0.2">
      <c r="B8" s="364"/>
      <c r="C8" s="365" t="s">
        <v>134</v>
      </c>
      <c r="D8" s="366"/>
      <c r="E8" s="366"/>
      <c r="F8" s="366"/>
      <c r="G8" s="367" t="s">
        <v>137</v>
      </c>
      <c r="H8" s="367" t="s">
        <v>158</v>
      </c>
      <c r="I8" s="366"/>
      <c r="J8" s="366"/>
      <c r="K8" s="366"/>
      <c r="L8" s="366"/>
      <c r="M8" s="367" t="s">
        <v>138</v>
      </c>
      <c r="N8" s="366"/>
      <c r="O8" s="368"/>
      <c r="P8" s="366"/>
      <c r="Q8" s="366"/>
      <c r="R8" s="368"/>
      <c r="S8" s="369"/>
      <c r="T8" s="370"/>
      <c r="U8" s="366"/>
      <c r="V8" s="369"/>
      <c r="W8" s="370"/>
      <c r="X8" s="366"/>
      <c r="Y8" s="369"/>
      <c r="Z8" s="370"/>
      <c r="AA8" s="366"/>
      <c r="AB8" s="371"/>
      <c r="AC8" s="370"/>
      <c r="AD8" s="366"/>
      <c r="AE8" s="371"/>
      <c r="AF8" s="370"/>
      <c r="AG8" s="366"/>
      <c r="AH8" s="371"/>
      <c r="AI8" s="370"/>
      <c r="AJ8" s="372"/>
      <c r="AK8" s="373"/>
    </row>
    <row r="9" spans="2:42" ht="25.5" customHeight="1" x14ac:dyDescent="0.2">
      <c r="B9" s="46" t="s">
        <v>92</v>
      </c>
      <c r="C9" s="47" t="s">
        <v>197</v>
      </c>
      <c r="D9" s="231" t="s">
        <v>166</v>
      </c>
      <c r="E9" s="231"/>
      <c r="F9" s="231"/>
      <c r="G9" s="231">
        <f>I9-H9-AL9</f>
        <v>14</v>
      </c>
      <c r="H9" s="231">
        <v>140</v>
      </c>
      <c r="I9" s="231">
        <f>P9+S9+V9+Y9+AB9+AE9+AH9+AK9+M9</f>
        <v>154</v>
      </c>
      <c r="J9" s="231"/>
      <c r="K9" s="231"/>
      <c r="L9" s="168"/>
      <c r="M9" s="228"/>
      <c r="N9" s="230">
        <v>2</v>
      </c>
      <c r="O9" s="50"/>
      <c r="P9" s="175">
        <f t="shared" ref="P9:P42" si="0">$N$6*N9</f>
        <v>34</v>
      </c>
      <c r="Q9" s="230">
        <v>2</v>
      </c>
      <c r="R9" s="50"/>
      <c r="S9" s="175">
        <f>$Q$6*Q9</f>
        <v>46</v>
      </c>
      <c r="T9" s="51">
        <v>2</v>
      </c>
      <c r="U9" s="52"/>
      <c r="V9" s="175">
        <f>$T$6*T9</f>
        <v>32</v>
      </c>
      <c r="W9" s="53">
        <v>2</v>
      </c>
      <c r="X9" s="52"/>
      <c r="Y9" s="175">
        <f>$W$6*W9</f>
        <v>42</v>
      </c>
      <c r="Z9" s="51">
        <v>0</v>
      </c>
      <c r="AA9" s="52"/>
      <c r="AB9" s="54">
        <f>$Z$6*Z9</f>
        <v>0</v>
      </c>
      <c r="AC9" s="53">
        <v>0</v>
      </c>
      <c r="AD9" s="52"/>
      <c r="AE9" s="55">
        <f>$AC$6*AC9</f>
        <v>0</v>
      </c>
      <c r="AF9" s="51">
        <v>0</v>
      </c>
      <c r="AG9" s="52"/>
      <c r="AH9" s="54">
        <f>$AF$6*AF9</f>
        <v>0</v>
      </c>
      <c r="AI9" s="53">
        <v>0</v>
      </c>
      <c r="AJ9" s="56"/>
      <c r="AK9" s="54">
        <f>$AI$6*AI9</f>
        <v>0</v>
      </c>
    </row>
    <row r="10" spans="2:42" ht="25.5" customHeight="1" x14ac:dyDescent="0.2">
      <c r="B10" s="58" t="s">
        <v>92</v>
      </c>
      <c r="C10" s="59" t="s">
        <v>83</v>
      </c>
      <c r="D10" s="60" t="s">
        <v>166</v>
      </c>
      <c r="E10" s="60"/>
      <c r="F10" s="60"/>
      <c r="G10" s="231">
        <f t="shared" ref="G10:G13" si="1">I10-H10-AL10</f>
        <v>14</v>
      </c>
      <c r="H10" s="231">
        <v>140</v>
      </c>
      <c r="I10" s="231">
        <f t="shared" ref="I10:I42" si="2">P10+S10+V10+Y10+AB10+AE10+AH10+AK10+M10</f>
        <v>154</v>
      </c>
      <c r="J10" s="60"/>
      <c r="K10" s="60"/>
      <c r="L10" s="169"/>
      <c r="M10" s="62"/>
      <c r="N10" s="62">
        <v>2</v>
      </c>
      <c r="O10" s="50" t="s">
        <v>14</v>
      </c>
      <c r="P10" s="175">
        <f t="shared" si="0"/>
        <v>34</v>
      </c>
      <c r="Q10" s="62">
        <v>2</v>
      </c>
      <c r="R10" s="50" t="s">
        <v>14</v>
      </c>
      <c r="S10" s="175">
        <f t="shared" ref="S10:S42" si="3">$Q$6*Q10</f>
        <v>46</v>
      </c>
      <c r="T10" s="63">
        <v>2</v>
      </c>
      <c r="U10" s="64"/>
      <c r="V10" s="175">
        <f t="shared" ref="V10:V42" si="4">$T$6*T10</f>
        <v>32</v>
      </c>
      <c r="W10" s="65">
        <v>2</v>
      </c>
      <c r="X10" s="64"/>
      <c r="Y10" s="175">
        <f t="shared" ref="Y10:Y42" si="5">$W$6*W10</f>
        <v>42</v>
      </c>
      <c r="Z10" s="63"/>
      <c r="AA10" s="64"/>
      <c r="AB10" s="54">
        <f t="shared" ref="AB10:AB42" si="6">$Z$6*Z10</f>
        <v>0</v>
      </c>
      <c r="AC10" s="65"/>
      <c r="AD10" s="64"/>
      <c r="AE10" s="55">
        <f t="shared" ref="AE10:AE42" si="7">$AC$6*AC10</f>
        <v>0</v>
      </c>
      <c r="AF10" s="63"/>
      <c r="AG10" s="64"/>
      <c r="AH10" s="54">
        <f t="shared" ref="AH10:AH42" si="8">$AF$6*AF10</f>
        <v>0</v>
      </c>
      <c r="AI10" s="65"/>
      <c r="AJ10" s="34"/>
      <c r="AK10" s="54">
        <f t="shared" ref="AK10:AK42" si="9">$AI$6*AI10</f>
        <v>0</v>
      </c>
    </row>
    <row r="11" spans="2:42" ht="25.5" customHeight="1" x14ac:dyDescent="0.2">
      <c r="B11" s="58" t="s">
        <v>93</v>
      </c>
      <c r="C11" s="59" t="s">
        <v>131</v>
      </c>
      <c r="D11" s="60"/>
      <c r="E11" s="60"/>
      <c r="F11" s="60"/>
      <c r="G11" s="244"/>
      <c r="H11" s="231">
        <v>70</v>
      </c>
      <c r="I11" s="231">
        <f t="shared" si="2"/>
        <v>80</v>
      </c>
      <c r="J11" s="60"/>
      <c r="K11" s="60"/>
      <c r="L11" s="169"/>
      <c r="M11" s="62"/>
      <c r="N11" s="62">
        <v>2</v>
      </c>
      <c r="O11" s="67"/>
      <c r="P11" s="175">
        <f t="shared" si="0"/>
        <v>34</v>
      </c>
      <c r="Q11" s="62">
        <v>2</v>
      </c>
      <c r="R11" s="67"/>
      <c r="S11" s="175">
        <f t="shared" si="3"/>
        <v>46</v>
      </c>
      <c r="T11" s="63">
        <v>0</v>
      </c>
      <c r="U11" s="64"/>
      <c r="V11" s="175">
        <f t="shared" si="4"/>
        <v>0</v>
      </c>
      <c r="W11" s="65">
        <v>0</v>
      </c>
      <c r="X11" s="64"/>
      <c r="Y11" s="175">
        <f t="shared" si="5"/>
        <v>0</v>
      </c>
      <c r="Z11" s="63"/>
      <c r="AA11" s="64"/>
      <c r="AB11" s="54">
        <f t="shared" si="6"/>
        <v>0</v>
      </c>
      <c r="AC11" s="65"/>
      <c r="AD11" s="64"/>
      <c r="AE11" s="55">
        <f t="shared" si="7"/>
        <v>0</v>
      </c>
      <c r="AF11" s="63"/>
      <c r="AG11" s="64"/>
      <c r="AH11" s="54">
        <f t="shared" si="8"/>
        <v>0</v>
      </c>
      <c r="AI11" s="65"/>
      <c r="AJ11" s="34"/>
      <c r="AK11" s="54">
        <f t="shared" si="9"/>
        <v>0</v>
      </c>
    </row>
    <row r="12" spans="2:42" ht="25.5" customHeight="1" x14ac:dyDescent="0.2">
      <c r="B12" s="58" t="s">
        <v>94</v>
      </c>
      <c r="C12" s="59" t="s">
        <v>221</v>
      </c>
      <c r="D12" s="60" t="s">
        <v>166</v>
      </c>
      <c r="E12" s="60"/>
      <c r="F12" s="60"/>
      <c r="G12" s="244">
        <f t="shared" si="1"/>
        <v>168</v>
      </c>
      <c r="H12" s="231">
        <v>140</v>
      </c>
      <c r="I12" s="231">
        <f t="shared" si="2"/>
        <v>308</v>
      </c>
      <c r="J12" s="60"/>
      <c r="K12" s="60"/>
      <c r="L12" s="169"/>
      <c r="M12" s="62"/>
      <c r="N12" s="120">
        <v>4</v>
      </c>
      <c r="O12" s="102" t="s">
        <v>14</v>
      </c>
      <c r="P12" s="224">
        <f t="shared" si="0"/>
        <v>68</v>
      </c>
      <c r="Q12" s="120">
        <v>4</v>
      </c>
      <c r="R12" s="102" t="s">
        <v>14</v>
      </c>
      <c r="S12" s="224">
        <f t="shared" si="3"/>
        <v>92</v>
      </c>
      <c r="T12" s="210">
        <v>4</v>
      </c>
      <c r="U12" s="177"/>
      <c r="V12" s="178">
        <f t="shared" si="4"/>
        <v>64</v>
      </c>
      <c r="W12" s="176">
        <v>4</v>
      </c>
      <c r="X12" s="177"/>
      <c r="Y12" s="178">
        <f t="shared" si="5"/>
        <v>84</v>
      </c>
      <c r="Z12" s="69"/>
      <c r="AA12" s="70"/>
      <c r="AB12" s="54">
        <f t="shared" si="6"/>
        <v>0</v>
      </c>
      <c r="AC12" s="71"/>
      <c r="AD12" s="70"/>
      <c r="AE12" s="55">
        <f t="shared" si="7"/>
        <v>0</v>
      </c>
      <c r="AF12" s="69"/>
      <c r="AG12" s="70"/>
      <c r="AH12" s="54">
        <f t="shared" si="8"/>
        <v>0</v>
      </c>
      <c r="AI12" s="71"/>
      <c r="AJ12" s="73"/>
      <c r="AK12" s="54">
        <f t="shared" si="9"/>
        <v>0</v>
      </c>
    </row>
    <row r="13" spans="2:42" ht="25.5" customHeight="1" x14ac:dyDescent="0.2">
      <c r="B13" s="58" t="s">
        <v>95</v>
      </c>
      <c r="C13" s="59" t="s">
        <v>144</v>
      </c>
      <c r="D13" s="60" t="s">
        <v>166</v>
      </c>
      <c r="E13" s="60"/>
      <c r="F13" s="60"/>
      <c r="G13" s="244">
        <f t="shared" si="1"/>
        <v>49</v>
      </c>
      <c r="H13" s="231">
        <v>105</v>
      </c>
      <c r="I13" s="231">
        <f t="shared" si="2"/>
        <v>154</v>
      </c>
      <c r="J13" s="60"/>
      <c r="K13" s="60"/>
      <c r="L13" s="169"/>
      <c r="M13" s="62"/>
      <c r="N13" s="75">
        <v>2</v>
      </c>
      <c r="O13" s="76" t="s">
        <v>14</v>
      </c>
      <c r="P13" s="175">
        <f t="shared" si="0"/>
        <v>34</v>
      </c>
      <c r="Q13" s="75">
        <v>2</v>
      </c>
      <c r="R13" s="76" t="s">
        <v>14</v>
      </c>
      <c r="S13" s="175">
        <f t="shared" si="3"/>
        <v>46</v>
      </c>
      <c r="T13" s="77">
        <v>2</v>
      </c>
      <c r="U13" s="78"/>
      <c r="V13" s="175">
        <f t="shared" si="4"/>
        <v>32</v>
      </c>
      <c r="W13" s="179">
        <f>W48</f>
        <v>2</v>
      </c>
      <c r="X13" s="180"/>
      <c r="Y13" s="178">
        <f t="shared" si="5"/>
        <v>42</v>
      </c>
      <c r="Z13" s="77">
        <v>0</v>
      </c>
      <c r="AA13" s="78"/>
      <c r="AB13" s="54">
        <f t="shared" si="6"/>
        <v>0</v>
      </c>
      <c r="AC13" s="79"/>
      <c r="AD13" s="78"/>
      <c r="AE13" s="55">
        <f t="shared" si="7"/>
        <v>0</v>
      </c>
      <c r="AF13" s="77"/>
      <c r="AG13" s="78"/>
      <c r="AH13" s="54">
        <f t="shared" si="8"/>
        <v>0</v>
      </c>
      <c r="AI13" s="79"/>
      <c r="AJ13" s="81"/>
      <c r="AK13" s="54">
        <f t="shared" si="9"/>
        <v>0</v>
      </c>
    </row>
    <row r="14" spans="2:42" ht="25.5" customHeight="1" x14ac:dyDescent="0.2">
      <c r="B14" s="58" t="s">
        <v>96</v>
      </c>
      <c r="C14" s="59" t="s">
        <v>84</v>
      </c>
      <c r="D14" s="60"/>
      <c r="E14" s="60"/>
      <c r="F14" s="60"/>
      <c r="G14" s="244"/>
      <c r="H14" s="231">
        <v>70</v>
      </c>
      <c r="I14" s="231">
        <f t="shared" si="2"/>
        <v>80</v>
      </c>
      <c r="J14" s="60"/>
      <c r="K14" s="60"/>
      <c r="L14" s="169"/>
      <c r="M14" s="62"/>
      <c r="N14" s="62">
        <v>2</v>
      </c>
      <c r="O14" s="50" t="s">
        <v>14</v>
      </c>
      <c r="P14" s="175">
        <f t="shared" si="0"/>
        <v>34</v>
      </c>
      <c r="Q14" s="62">
        <v>2</v>
      </c>
      <c r="R14" s="50" t="s">
        <v>14</v>
      </c>
      <c r="S14" s="175">
        <f t="shared" si="3"/>
        <v>46</v>
      </c>
      <c r="T14" s="63"/>
      <c r="U14" s="64"/>
      <c r="V14" s="175">
        <f t="shared" si="4"/>
        <v>0</v>
      </c>
      <c r="W14" s="65"/>
      <c r="X14" s="64"/>
      <c r="Y14" s="175">
        <f t="shared" si="5"/>
        <v>0</v>
      </c>
      <c r="Z14" s="63"/>
      <c r="AA14" s="64"/>
      <c r="AB14" s="54">
        <f t="shared" si="6"/>
        <v>0</v>
      </c>
      <c r="AC14" s="65"/>
      <c r="AD14" s="64"/>
      <c r="AE14" s="55">
        <f t="shared" si="7"/>
        <v>0</v>
      </c>
      <c r="AF14" s="63"/>
      <c r="AG14" s="64"/>
      <c r="AH14" s="54">
        <f t="shared" si="8"/>
        <v>0</v>
      </c>
      <c r="AI14" s="65"/>
      <c r="AJ14" s="34"/>
      <c r="AK14" s="54">
        <f t="shared" si="9"/>
        <v>0</v>
      </c>
    </row>
    <row r="15" spans="2:42" ht="25.5" customHeight="1" x14ac:dyDescent="0.2">
      <c r="B15" s="58" t="s">
        <v>97</v>
      </c>
      <c r="C15" s="59" t="s">
        <v>111</v>
      </c>
      <c r="D15" s="60"/>
      <c r="E15" s="60"/>
      <c r="F15" s="60"/>
      <c r="G15" s="60"/>
      <c r="H15" s="231"/>
      <c r="I15" s="231"/>
      <c r="J15" s="60"/>
      <c r="K15" s="60"/>
      <c r="L15" s="169"/>
      <c r="M15" s="62"/>
      <c r="N15" s="62"/>
      <c r="O15" s="67" t="s">
        <v>14</v>
      </c>
      <c r="P15" s="175">
        <f t="shared" si="0"/>
        <v>0</v>
      </c>
      <c r="Q15" s="62"/>
      <c r="R15" s="67" t="s">
        <v>14</v>
      </c>
      <c r="S15" s="175">
        <f t="shared" si="3"/>
        <v>0</v>
      </c>
      <c r="T15" s="63"/>
      <c r="U15" s="64"/>
      <c r="V15" s="175">
        <f t="shared" si="4"/>
        <v>0</v>
      </c>
      <c r="W15" s="65"/>
      <c r="X15" s="64"/>
      <c r="Y15" s="175">
        <f t="shared" si="5"/>
        <v>0</v>
      </c>
      <c r="Z15" s="65"/>
      <c r="AA15" s="64"/>
      <c r="AB15" s="54">
        <f t="shared" si="6"/>
        <v>0</v>
      </c>
      <c r="AC15" s="65"/>
      <c r="AD15" s="64"/>
      <c r="AE15" s="55">
        <f t="shared" si="7"/>
        <v>0</v>
      </c>
      <c r="AF15" s="63"/>
      <c r="AG15" s="64"/>
      <c r="AH15" s="54">
        <f t="shared" si="8"/>
        <v>0</v>
      </c>
      <c r="AI15" s="65"/>
      <c r="AJ15" s="34"/>
      <c r="AK15" s="54">
        <f t="shared" si="9"/>
        <v>0</v>
      </c>
    </row>
    <row r="16" spans="2:42" ht="25.5" customHeight="1" x14ac:dyDescent="0.2">
      <c r="B16" s="58"/>
      <c r="C16" s="82" t="s">
        <v>198</v>
      </c>
      <c r="D16" s="83"/>
      <c r="E16" s="60"/>
      <c r="F16" s="60"/>
      <c r="G16" s="244"/>
      <c r="H16" s="231">
        <v>45</v>
      </c>
      <c r="I16" s="231">
        <f t="shared" si="2"/>
        <v>45</v>
      </c>
      <c r="J16" s="60"/>
      <c r="K16" s="60"/>
      <c r="L16" s="169"/>
      <c r="M16" s="62">
        <v>3</v>
      </c>
      <c r="N16" s="62"/>
      <c r="O16" s="67"/>
      <c r="P16" s="175">
        <f t="shared" si="0"/>
        <v>0</v>
      </c>
      <c r="Q16" s="62"/>
      <c r="R16" s="67"/>
      <c r="S16" s="175">
        <f t="shared" si="3"/>
        <v>0</v>
      </c>
      <c r="T16" s="63"/>
      <c r="U16" s="64"/>
      <c r="V16" s="224">
        <f t="shared" si="4"/>
        <v>0</v>
      </c>
      <c r="W16" s="211">
        <v>2</v>
      </c>
      <c r="X16" s="188"/>
      <c r="Y16" s="178">
        <f t="shared" si="5"/>
        <v>42</v>
      </c>
      <c r="Z16" s="65"/>
      <c r="AA16" s="64"/>
      <c r="AB16" s="54">
        <f t="shared" si="6"/>
        <v>0</v>
      </c>
      <c r="AC16" s="65"/>
      <c r="AD16" s="64"/>
      <c r="AE16" s="55">
        <f t="shared" si="7"/>
        <v>0</v>
      </c>
      <c r="AF16" s="63"/>
      <c r="AG16" s="64"/>
      <c r="AH16" s="54">
        <f t="shared" si="8"/>
        <v>0</v>
      </c>
      <c r="AI16" s="65"/>
      <c r="AJ16" s="34"/>
      <c r="AK16" s="54">
        <f t="shared" si="9"/>
        <v>0</v>
      </c>
    </row>
    <row r="17" spans="2:40" ht="25.5" customHeight="1" x14ac:dyDescent="0.2">
      <c r="B17" s="58"/>
      <c r="C17" s="82" t="s">
        <v>142</v>
      </c>
      <c r="D17" s="60"/>
      <c r="E17" s="60"/>
      <c r="F17" s="60"/>
      <c r="G17" s="244"/>
      <c r="H17" s="231">
        <v>25</v>
      </c>
      <c r="I17" s="231">
        <f t="shared" si="2"/>
        <v>25</v>
      </c>
      <c r="J17" s="60"/>
      <c r="K17" s="60"/>
      <c r="L17" s="169"/>
      <c r="M17" s="62">
        <v>4</v>
      </c>
      <c r="N17" s="116"/>
      <c r="O17" s="106"/>
      <c r="P17" s="224">
        <f t="shared" si="0"/>
        <v>0</v>
      </c>
      <c r="Q17" s="205"/>
      <c r="R17" s="206"/>
      <c r="S17" s="191">
        <f t="shared" si="3"/>
        <v>0</v>
      </c>
      <c r="T17" s="63"/>
      <c r="U17" s="64"/>
      <c r="V17" s="175">
        <f t="shared" si="4"/>
        <v>0</v>
      </c>
      <c r="W17" s="211">
        <v>1</v>
      </c>
      <c r="X17" s="188"/>
      <c r="Y17" s="178">
        <f t="shared" si="5"/>
        <v>21</v>
      </c>
      <c r="Z17" s="63"/>
      <c r="AA17" s="64"/>
      <c r="AB17" s="54">
        <f t="shared" si="6"/>
        <v>0</v>
      </c>
      <c r="AC17" s="65"/>
      <c r="AD17" s="64"/>
      <c r="AE17" s="55">
        <f t="shared" si="7"/>
        <v>0</v>
      </c>
      <c r="AF17" s="63"/>
      <c r="AG17" s="64"/>
      <c r="AH17" s="54">
        <f t="shared" si="8"/>
        <v>0</v>
      </c>
      <c r="AI17" s="65"/>
      <c r="AJ17" s="34"/>
      <c r="AK17" s="54">
        <f t="shared" si="9"/>
        <v>0</v>
      </c>
    </row>
    <row r="18" spans="2:40" ht="25.5" customHeight="1" x14ac:dyDescent="0.2">
      <c r="B18" s="84" t="s">
        <v>202</v>
      </c>
      <c r="C18" s="59" t="s">
        <v>132</v>
      </c>
      <c r="D18" s="60" t="s">
        <v>166</v>
      </c>
      <c r="E18" s="60"/>
      <c r="F18" s="60"/>
      <c r="G18" s="244"/>
      <c r="H18" s="231">
        <v>210</v>
      </c>
      <c r="I18" s="231">
        <f t="shared" si="2"/>
        <v>211</v>
      </c>
      <c r="J18" s="60"/>
      <c r="K18" s="60"/>
      <c r="L18" s="169"/>
      <c r="M18" s="229"/>
      <c r="N18" s="205">
        <v>4</v>
      </c>
      <c r="O18" s="206"/>
      <c r="P18" s="191">
        <f t="shared" si="0"/>
        <v>68</v>
      </c>
      <c r="Q18" s="205">
        <v>3</v>
      </c>
      <c r="R18" s="206" t="s">
        <v>14</v>
      </c>
      <c r="S18" s="191">
        <f t="shared" si="3"/>
        <v>69</v>
      </c>
      <c r="T18" s="189">
        <v>2</v>
      </c>
      <c r="U18" s="190"/>
      <c r="V18" s="191">
        <f t="shared" si="4"/>
        <v>32</v>
      </c>
      <c r="W18" s="211">
        <v>2</v>
      </c>
      <c r="X18" s="188"/>
      <c r="Y18" s="178">
        <f t="shared" si="5"/>
        <v>42</v>
      </c>
      <c r="Z18" s="189"/>
      <c r="AA18" s="190"/>
      <c r="AB18" s="208">
        <f t="shared" si="6"/>
        <v>0</v>
      </c>
      <c r="AC18" s="207"/>
      <c r="AD18" s="190"/>
      <c r="AE18" s="209">
        <f t="shared" si="7"/>
        <v>0</v>
      </c>
      <c r="AF18" s="63"/>
      <c r="AG18" s="64"/>
      <c r="AH18" s="54">
        <f t="shared" si="8"/>
        <v>0</v>
      </c>
      <c r="AI18" s="65"/>
      <c r="AJ18" s="34"/>
      <c r="AK18" s="54">
        <f t="shared" si="9"/>
        <v>0</v>
      </c>
    </row>
    <row r="19" spans="2:40" ht="25.5" hidden="1" customHeight="1" x14ac:dyDescent="0.2">
      <c r="B19" s="84"/>
      <c r="C19" s="82"/>
      <c r="D19" s="60"/>
      <c r="E19" s="60"/>
      <c r="F19" s="60"/>
      <c r="G19" s="244"/>
      <c r="H19" s="231"/>
      <c r="I19" s="231">
        <f t="shared" si="2"/>
        <v>0</v>
      </c>
      <c r="J19" s="60"/>
      <c r="K19" s="60"/>
      <c r="L19" s="169"/>
      <c r="M19" s="62"/>
      <c r="N19" s="62"/>
      <c r="O19" s="67"/>
      <c r="P19" s="175">
        <f t="shared" si="0"/>
        <v>0</v>
      </c>
      <c r="Q19" s="62"/>
      <c r="R19" s="67"/>
      <c r="S19" s="175">
        <f t="shared" si="3"/>
        <v>0</v>
      </c>
      <c r="T19" s="65"/>
      <c r="U19" s="64"/>
      <c r="V19" s="175">
        <f t="shared" si="4"/>
        <v>0</v>
      </c>
      <c r="W19" s="65"/>
      <c r="X19" s="64"/>
      <c r="Y19" s="175">
        <f t="shared" si="5"/>
        <v>0</v>
      </c>
      <c r="Z19" s="69"/>
      <c r="AA19" s="70"/>
      <c r="AB19" s="54">
        <f t="shared" si="6"/>
        <v>0</v>
      </c>
      <c r="AC19" s="71"/>
      <c r="AD19" s="70"/>
      <c r="AE19" s="55">
        <f t="shared" si="7"/>
        <v>0</v>
      </c>
      <c r="AF19" s="69"/>
      <c r="AG19" s="70"/>
      <c r="AH19" s="54">
        <f t="shared" si="8"/>
        <v>0</v>
      </c>
      <c r="AI19" s="71"/>
      <c r="AJ19" s="73"/>
      <c r="AK19" s="54">
        <f t="shared" si="9"/>
        <v>0</v>
      </c>
    </row>
    <row r="20" spans="2:40" ht="25.5" hidden="1" customHeight="1" x14ac:dyDescent="0.2">
      <c r="B20" s="84"/>
      <c r="C20" s="82"/>
      <c r="D20" s="60"/>
      <c r="E20" s="60"/>
      <c r="F20" s="60"/>
      <c r="G20" s="244"/>
      <c r="H20" s="231"/>
      <c r="I20" s="231">
        <f t="shared" si="2"/>
        <v>0</v>
      </c>
      <c r="J20" s="60"/>
      <c r="K20" s="60"/>
      <c r="L20" s="169"/>
      <c r="M20" s="62"/>
      <c r="N20" s="49"/>
      <c r="O20" s="68"/>
      <c r="P20" s="175">
        <f t="shared" si="0"/>
        <v>0</v>
      </c>
      <c r="Q20" s="49"/>
      <c r="R20" s="68"/>
      <c r="S20" s="175">
        <f t="shared" si="3"/>
        <v>0</v>
      </c>
      <c r="T20" s="71"/>
      <c r="U20" s="70"/>
      <c r="V20" s="175">
        <f t="shared" si="4"/>
        <v>0</v>
      </c>
      <c r="W20" s="71"/>
      <c r="X20" s="70"/>
      <c r="Y20" s="175">
        <f t="shared" si="5"/>
        <v>0</v>
      </c>
      <c r="Z20" s="69"/>
      <c r="AA20" s="70"/>
      <c r="AB20" s="54">
        <f t="shared" si="6"/>
        <v>0</v>
      </c>
      <c r="AC20" s="71"/>
      <c r="AD20" s="70"/>
      <c r="AE20" s="55">
        <f t="shared" si="7"/>
        <v>0</v>
      </c>
      <c r="AF20" s="69"/>
      <c r="AG20" s="70"/>
      <c r="AH20" s="54">
        <f t="shared" si="8"/>
        <v>0</v>
      </c>
      <c r="AI20" s="71"/>
      <c r="AJ20" s="73"/>
      <c r="AK20" s="54">
        <f t="shared" si="9"/>
        <v>0</v>
      </c>
    </row>
    <row r="21" spans="2:40" ht="25.5" customHeight="1" x14ac:dyDescent="0.2">
      <c r="B21" s="84" t="s">
        <v>98</v>
      </c>
      <c r="C21" s="59" t="s">
        <v>143</v>
      </c>
      <c r="D21" s="60"/>
      <c r="E21" s="60"/>
      <c r="F21" s="60"/>
      <c r="G21" s="244"/>
      <c r="H21" s="231"/>
      <c r="I21" s="231">
        <f t="shared" si="2"/>
        <v>0</v>
      </c>
      <c r="J21" s="60"/>
      <c r="K21" s="60"/>
      <c r="L21" s="169"/>
      <c r="M21" s="62"/>
      <c r="N21" s="49"/>
      <c r="O21" s="68"/>
      <c r="P21" s="175">
        <f t="shared" si="0"/>
        <v>0</v>
      </c>
      <c r="Q21" s="49"/>
      <c r="R21" s="68"/>
      <c r="S21" s="175">
        <f t="shared" si="3"/>
        <v>0</v>
      </c>
      <c r="T21" s="69"/>
      <c r="U21" s="70"/>
      <c r="V21" s="175">
        <f t="shared" si="4"/>
        <v>0</v>
      </c>
      <c r="W21" s="71"/>
      <c r="X21" s="70"/>
      <c r="Y21" s="175">
        <f t="shared" si="5"/>
        <v>0</v>
      </c>
      <c r="Z21" s="69"/>
      <c r="AA21" s="70"/>
      <c r="AB21" s="54">
        <f t="shared" si="6"/>
        <v>0</v>
      </c>
      <c r="AC21" s="71"/>
      <c r="AD21" s="70"/>
      <c r="AE21" s="55">
        <f t="shared" si="7"/>
        <v>0</v>
      </c>
      <c r="AF21" s="69"/>
      <c r="AG21" s="70"/>
      <c r="AH21" s="54">
        <f t="shared" si="8"/>
        <v>0</v>
      </c>
      <c r="AI21" s="71"/>
      <c r="AJ21" s="73"/>
      <c r="AK21" s="54">
        <f t="shared" si="9"/>
        <v>0</v>
      </c>
    </row>
    <row r="22" spans="2:40" ht="25.5" customHeight="1" x14ac:dyDescent="0.2">
      <c r="B22" s="84"/>
      <c r="C22" s="82" t="s">
        <v>140</v>
      </c>
      <c r="D22" s="60"/>
      <c r="E22" s="60"/>
      <c r="F22" s="60"/>
      <c r="G22" s="244"/>
      <c r="H22" s="231">
        <v>95</v>
      </c>
      <c r="I22" s="231">
        <f t="shared" si="2"/>
        <v>97</v>
      </c>
      <c r="J22" s="60"/>
      <c r="K22" s="60"/>
      <c r="L22" s="169"/>
      <c r="M22" s="62"/>
      <c r="N22" s="49">
        <v>3</v>
      </c>
      <c r="O22" s="68"/>
      <c r="P22" s="175">
        <f t="shared" si="0"/>
        <v>51</v>
      </c>
      <c r="Q22" s="49">
        <v>2</v>
      </c>
      <c r="R22" s="68"/>
      <c r="S22" s="175">
        <f t="shared" si="3"/>
        <v>46</v>
      </c>
      <c r="T22" s="69"/>
      <c r="U22" s="70"/>
      <c r="V22" s="175">
        <f t="shared" si="4"/>
        <v>0</v>
      </c>
      <c r="W22" s="71"/>
      <c r="X22" s="70"/>
      <c r="Y22" s="175">
        <f t="shared" si="5"/>
        <v>0</v>
      </c>
      <c r="Z22" s="69"/>
      <c r="AA22" s="70"/>
      <c r="AB22" s="54">
        <f t="shared" si="6"/>
        <v>0</v>
      </c>
      <c r="AC22" s="71"/>
      <c r="AD22" s="70"/>
      <c r="AE22" s="55">
        <f t="shared" si="7"/>
        <v>0</v>
      </c>
      <c r="AF22" s="69"/>
      <c r="AG22" s="70"/>
      <c r="AH22" s="54">
        <f t="shared" si="8"/>
        <v>0</v>
      </c>
      <c r="AI22" s="71"/>
      <c r="AJ22" s="73"/>
      <c r="AK22" s="54">
        <f t="shared" si="9"/>
        <v>0</v>
      </c>
      <c r="AN22" s="23" t="s">
        <v>156</v>
      </c>
    </row>
    <row r="23" spans="2:40" ht="25.5" customHeight="1" x14ac:dyDescent="0.2">
      <c r="B23" s="84"/>
      <c r="C23" s="82" t="s">
        <v>141</v>
      </c>
      <c r="D23" s="60"/>
      <c r="E23" s="60"/>
      <c r="F23" s="60"/>
      <c r="G23" s="244"/>
      <c r="H23" s="231">
        <v>45</v>
      </c>
      <c r="I23" s="231">
        <f t="shared" si="2"/>
        <v>45</v>
      </c>
      <c r="J23" s="60"/>
      <c r="K23" s="60"/>
      <c r="L23" s="169"/>
      <c r="M23" s="62">
        <v>13</v>
      </c>
      <c r="N23" s="49"/>
      <c r="O23" s="68"/>
      <c r="P23" s="175">
        <f t="shared" si="0"/>
        <v>0</v>
      </c>
      <c r="Q23" s="49"/>
      <c r="R23" s="68"/>
      <c r="S23" s="175">
        <f t="shared" si="3"/>
        <v>0</v>
      </c>
      <c r="T23" s="210">
        <v>2</v>
      </c>
      <c r="U23" s="177"/>
      <c r="V23" s="178">
        <f t="shared" si="4"/>
        <v>32</v>
      </c>
      <c r="W23" s="71"/>
      <c r="X23" s="70"/>
      <c r="Y23" s="175">
        <f t="shared" si="5"/>
        <v>0</v>
      </c>
      <c r="Z23" s="69"/>
      <c r="AA23" s="70"/>
      <c r="AB23" s="54">
        <f t="shared" si="6"/>
        <v>0</v>
      </c>
      <c r="AC23" s="71"/>
      <c r="AD23" s="70"/>
      <c r="AE23" s="55">
        <f t="shared" si="7"/>
        <v>0</v>
      </c>
      <c r="AF23" s="69"/>
      <c r="AG23" s="70"/>
      <c r="AH23" s="54">
        <f t="shared" si="8"/>
        <v>0</v>
      </c>
      <c r="AI23" s="71"/>
      <c r="AJ23" s="73"/>
      <c r="AK23" s="54">
        <f t="shared" si="9"/>
        <v>0</v>
      </c>
    </row>
    <row r="24" spans="2:40" ht="25.5" customHeight="1" x14ac:dyDescent="0.2">
      <c r="B24" s="84" t="s">
        <v>99</v>
      </c>
      <c r="C24" s="59" t="s">
        <v>151</v>
      </c>
      <c r="D24" s="60"/>
      <c r="E24" s="60"/>
      <c r="F24" s="60"/>
      <c r="G24" s="244"/>
      <c r="H24" s="231">
        <v>88</v>
      </c>
      <c r="I24" s="231">
        <f t="shared" si="2"/>
        <v>88</v>
      </c>
      <c r="J24" s="60"/>
      <c r="K24" s="60"/>
      <c r="L24" s="169"/>
      <c r="M24" s="62">
        <v>8</v>
      </c>
      <c r="N24" s="49">
        <v>2</v>
      </c>
      <c r="O24" s="68"/>
      <c r="P24" s="175">
        <f t="shared" si="0"/>
        <v>34</v>
      </c>
      <c r="Q24" s="49">
        <v>2</v>
      </c>
      <c r="R24" s="68"/>
      <c r="S24" s="175">
        <f t="shared" si="3"/>
        <v>46</v>
      </c>
      <c r="T24" s="69"/>
      <c r="U24" s="70"/>
      <c r="V24" s="224">
        <f t="shared" si="4"/>
        <v>0</v>
      </c>
      <c r="W24" s="71"/>
      <c r="X24" s="70"/>
      <c r="Y24" s="175">
        <f t="shared" si="5"/>
        <v>0</v>
      </c>
      <c r="Z24" s="69"/>
      <c r="AA24" s="70"/>
      <c r="AB24" s="54">
        <f t="shared" si="6"/>
        <v>0</v>
      </c>
      <c r="AC24" s="71"/>
      <c r="AD24" s="70"/>
      <c r="AE24" s="55">
        <f t="shared" si="7"/>
        <v>0</v>
      </c>
      <c r="AF24" s="69"/>
      <c r="AG24" s="70"/>
      <c r="AH24" s="54">
        <f t="shared" si="8"/>
        <v>0</v>
      </c>
      <c r="AI24" s="71"/>
      <c r="AJ24" s="73"/>
      <c r="AK24" s="54">
        <f t="shared" si="9"/>
        <v>0</v>
      </c>
    </row>
    <row r="25" spans="2:40" ht="25.5" customHeight="1" x14ac:dyDescent="0.2">
      <c r="B25" s="84" t="s">
        <v>139</v>
      </c>
      <c r="C25" s="59" t="s">
        <v>167</v>
      </c>
      <c r="D25" s="60"/>
      <c r="E25" s="60"/>
      <c r="F25" s="60"/>
      <c r="G25" s="244"/>
      <c r="H25" s="231">
        <v>210</v>
      </c>
      <c r="I25" s="231">
        <f t="shared" si="2"/>
        <v>210</v>
      </c>
      <c r="J25" s="60"/>
      <c r="K25" s="60"/>
      <c r="L25" s="169"/>
      <c r="M25" s="62">
        <v>18</v>
      </c>
      <c r="N25" s="49">
        <v>4</v>
      </c>
      <c r="O25" s="68"/>
      <c r="P25" s="175">
        <f t="shared" si="0"/>
        <v>68</v>
      </c>
      <c r="Q25" s="49">
        <v>4</v>
      </c>
      <c r="R25" s="68"/>
      <c r="S25" s="175">
        <f t="shared" si="3"/>
        <v>92</v>
      </c>
      <c r="T25" s="69">
        <v>2</v>
      </c>
      <c r="U25" s="70"/>
      <c r="V25" s="175">
        <f t="shared" si="4"/>
        <v>32</v>
      </c>
      <c r="W25" s="71"/>
      <c r="X25" s="70"/>
      <c r="Y25" s="224">
        <f t="shared" si="5"/>
        <v>0</v>
      </c>
      <c r="Z25" s="69"/>
      <c r="AA25" s="70"/>
      <c r="AB25" s="54">
        <f t="shared" si="6"/>
        <v>0</v>
      </c>
      <c r="AC25" s="71"/>
      <c r="AD25" s="70"/>
      <c r="AE25" s="55">
        <f t="shared" si="7"/>
        <v>0</v>
      </c>
      <c r="AF25" s="69"/>
      <c r="AG25" s="70"/>
      <c r="AH25" s="54">
        <f t="shared" si="8"/>
        <v>0</v>
      </c>
      <c r="AI25" s="71"/>
      <c r="AJ25" s="73"/>
      <c r="AK25" s="54">
        <f t="shared" si="9"/>
        <v>0</v>
      </c>
    </row>
    <row r="26" spans="2:40" ht="25.5" customHeight="1" x14ac:dyDescent="0.2">
      <c r="B26" s="84" t="s">
        <v>100</v>
      </c>
      <c r="C26" s="223" t="s">
        <v>157</v>
      </c>
      <c r="D26" s="60"/>
      <c r="E26" s="60"/>
      <c r="F26" s="60"/>
      <c r="G26" s="244"/>
      <c r="H26" s="231">
        <v>35</v>
      </c>
      <c r="I26" s="231">
        <f>P26+S26+V28+Y26+AB26+AE26+AH26+AK26+M26</f>
        <v>35</v>
      </c>
      <c r="J26" s="60"/>
      <c r="K26" s="60"/>
      <c r="L26" s="169"/>
      <c r="M26" s="62">
        <v>3</v>
      </c>
      <c r="N26" s="49"/>
      <c r="O26" s="68"/>
      <c r="P26" s="175"/>
      <c r="Q26" s="49"/>
      <c r="R26" s="68"/>
      <c r="S26" s="175"/>
      <c r="T26" s="69">
        <v>2</v>
      </c>
      <c r="U26" s="70"/>
      <c r="V26" s="224">
        <f t="shared" si="4"/>
        <v>32</v>
      </c>
      <c r="W26" s="71"/>
      <c r="X26" s="70"/>
      <c r="Y26" s="224">
        <f t="shared" si="5"/>
        <v>0</v>
      </c>
      <c r="Z26" s="69"/>
      <c r="AA26" s="70"/>
      <c r="AB26" s="54"/>
      <c r="AC26" s="71"/>
      <c r="AD26" s="70"/>
      <c r="AE26" s="55"/>
      <c r="AF26" s="69"/>
      <c r="AG26" s="70"/>
      <c r="AH26" s="54"/>
      <c r="AI26" s="71"/>
      <c r="AJ26" s="73"/>
      <c r="AK26" s="54"/>
    </row>
    <row r="27" spans="2:40" ht="24.75" customHeight="1" x14ac:dyDescent="0.2">
      <c r="B27" s="84" t="s">
        <v>101</v>
      </c>
      <c r="C27" s="59" t="s">
        <v>85</v>
      </c>
      <c r="D27" s="60"/>
      <c r="E27" s="60"/>
      <c r="F27" s="60"/>
      <c r="G27" s="244"/>
      <c r="H27" s="231">
        <v>122</v>
      </c>
      <c r="I27" s="231">
        <f t="shared" si="2"/>
        <v>123</v>
      </c>
      <c r="J27" s="60"/>
      <c r="K27" s="60"/>
      <c r="L27" s="169"/>
      <c r="M27" s="62">
        <v>3</v>
      </c>
      <c r="N27" s="49">
        <v>3</v>
      </c>
      <c r="O27" s="68" t="s">
        <v>14</v>
      </c>
      <c r="P27" s="175">
        <f t="shared" si="0"/>
        <v>51</v>
      </c>
      <c r="Q27" s="49">
        <v>3</v>
      </c>
      <c r="R27" s="68" t="s">
        <v>14</v>
      </c>
      <c r="S27" s="175">
        <f t="shared" si="3"/>
        <v>69</v>
      </c>
      <c r="T27" s="69"/>
      <c r="U27" s="70"/>
      <c r="V27" s="224">
        <f t="shared" si="4"/>
        <v>0</v>
      </c>
      <c r="W27" s="71"/>
      <c r="X27" s="70"/>
      <c r="Y27" s="224">
        <f t="shared" si="5"/>
        <v>0</v>
      </c>
      <c r="Z27" s="69"/>
      <c r="AA27" s="70"/>
      <c r="AB27" s="54">
        <f t="shared" si="6"/>
        <v>0</v>
      </c>
      <c r="AC27" s="71"/>
      <c r="AD27" s="70"/>
      <c r="AE27" s="55">
        <f t="shared" si="7"/>
        <v>0</v>
      </c>
      <c r="AF27" s="69"/>
      <c r="AG27" s="70"/>
      <c r="AH27" s="54">
        <f t="shared" si="8"/>
        <v>0</v>
      </c>
      <c r="AI27" s="71"/>
      <c r="AJ27" s="73"/>
      <c r="AK27" s="54">
        <f t="shared" si="9"/>
        <v>0</v>
      </c>
    </row>
    <row r="28" spans="2:40" ht="25.5" customHeight="1" x14ac:dyDescent="0.2">
      <c r="B28" s="84" t="s">
        <v>102</v>
      </c>
      <c r="C28" s="59" t="s">
        <v>220</v>
      </c>
      <c r="D28" s="60"/>
      <c r="E28" s="60"/>
      <c r="F28" s="60"/>
      <c r="G28" s="244"/>
      <c r="H28" s="231">
        <v>210</v>
      </c>
      <c r="I28" s="231">
        <f>P28+S28+V28+Y28</f>
        <v>154</v>
      </c>
      <c r="J28" s="60"/>
      <c r="K28" s="60"/>
      <c r="L28" s="169"/>
      <c r="M28" s="62"/>
      <c r="N28" s="62" t="s">
        <v>155</v>
      </c>
      <c r="O28" s="67">
        <v>2</v>
      </c>
      <c r="P28" s="175">
        <v>34</v>
      </c>
      <c r="Q28" s="62" t="s">
        <v>155</v>
      </c>
      <c r="R28" s="67"/>
      <c r="S28" s="175">
        <v>46</v>
      </c>
      <c r="T28" s="63" t="s">
        <v>155</v>
      </c>
      <c r="U28" s="64"/>
      <c r="V28" s="224">
        <v>32</v>
      </c>
      <c r="W28" s="65" t="s">
        <v>155</v>
      </c>
      <c r="X28" s="64"/>
      <c r="Y28" s="224">
        <v>42</v>
      </c>
      <c r="Z28" s="63"/>
      <c r="AA28" s="64"/>
      <c r="AB28" s="54">
        <f t="shared" si="6"/>
        <v>0</v>
      </c>
      <c r="AC28" s="65"/>
      <c r="AD28" s="64"/>
      <c r="AE28" s="55">
        <f t="shared" si="7"/>
        <v>0</v>
      </c>
      <c r="AF28" s="63"/>
      <c r="AG28" s="64"/>
      <c r="AH28" s="54">
        <f t="shared" si="8"/>
        <v>0</v>
      </c>
      <c r="AI28" s="65"/>
      <c r="AJ28" s="34"/>
      <c r="AK28" s="54">
        <f t="shared" si="9"/>
        <v>0</v>
      </c>
    </row>
    <row r="29" spans="2:40" ht="25.5" customHeight="1" x14ac:dyDescent="0.2">
      <c r="B29" s="84"/>
      <c r="C29" s="59" t="s">
        <v>153</v>
      </c>
      <c r="D29" s="60"/>
      <c r="E29" s="60"/>
      <c r="F29" s="60"/>
      <c r="G29" s="244"/>
      <c r="H29" s="244"/>
      <c r="I29" s="244">
        <f>P29+S29+V29+Y29</f>
        <v>74</v>
      </c>
      <c r="J29" s="60"/>
      <c r="K29" s="60"/>
      <c r="L29" s="169"/>
      <c r="M29" s="62"/>
      <c r="N29" s="62"/>
      <c r="O29" s="67"/>
      <c r="P29" s="175"/>
      <c r="Q29" s="62"/>
      <c r="R29" s="67"/>
      <c r="S29" s="175"/>
      <c r="T29" s="187">
        <v>2</v>
      </c>
      <c r="U29" s="188"/>
      <c r="V29" s="178">
        <v>32</v>
      </c>
      <c r="W29" s="211">
        <v>2</v>
      </c>
      <c r="X29" s="188"/>
      <c r="Y29" s="178">
        <v>42</v>
      </c>
      <c r="Z29" s="63"/>
      <c r="AA29" s="64"/>
      <c r="AB29" s="54"/>
      <c r="AC29" s="65"/>
      <c r="AD29" s="64"/>
      <c r="AE29" s="55"/>
      <c r="AF29" s="63"/>
      <c r="AG29" s="64"/>
      <c r="AH29" s="54"/>
      <c r="AI29" s="65"/>
      <c r="AJ29" s="34"/>
      <c r="AK29" s="54"/>
    </row>
    <row r="30" spans="2:40" ht="25.5" customHeight="1" x14ac:dyDescent="0.2">
      <c r="B30" s="84" t="s">
        <v>112</v>
      </c>
      <c r="C30" s="59" t="s">
        <v>149</v>
      </c>
      <c r="D30" s="60"/>
      <c r="E30" s="60"/>
      <c r="F30" s="60"/>
      <c r="G30" s="244"/>
      <c r="H30" s="231">
        <v>105</v>
      </c>
      <c r="I30" s="231">
        <f t="shared" si="2"/>
        <v>117</v>
      </c>
      <c r="J30" s="60"/>
      <c r="K30" s="60"/>
      <c r="L30" s="169"/>
      <c r="M30" s="62"/>
      <c r="N30" s="62">
        <v>2</v>
      </c>
      <c r="O30" s="67"/>
      <c r="P30" s="175">
        <f t="shared" si="0"/>
        <v>34</v>
      </c>
      <c r="Q30" s="62">
        <v>2</v>
      </c>
      <c r="R30" s="67"/>
      <c r="S30" s="175">
        <f t="shared" si="3"/>
        <v>46</v>
      </c>
      <c r="T30" s="63">
        <v>1</v>
      </c>
      <c r="U30" s="64"/>
      <c r="V30" s="175">
        <f t="shared" si="4"/>
        <v>16</v>
      </c>
      <c r="W30" s="65">
        <v>1</v>
      </c>
      <c r="X30" s="64"/>
      <c r="Y30" s="175">
        <f t="shared" si="5"/>
        <v>21</v>
      </c>
      <c r="Z30" s="63"/>
      <c r="AA30" s="64"/>
      <c r="AB30" s="54">
        <f t="shared" si="6"/>
        <v>0</v>
      </c>
      <c r="AC30" s="65"/>
      <c r="AD30" s="64"/>
      <c r="AE30" s="55">
        <f t="shared" si="7"/>
        <v>0</v>
      </c>
      <c r="AF30" s="63"/>
      <c r="AG30" s="64"/>
      <c r="AH30" s="54">
        <f t="shared" si="8"/>
        <v>0</v>
      </c>
      <c r="AI30" s="65"/>
      <c r="AJ30" s="34"/>
      <c r="AK30" s="54">
        <f t="shared" si="9"/>
        <v>0</v>
      </c>
    </row>
    <row r="31" spans="2:40" ht="25.5" customHeight="1" x14ac:dyDescent="0.2">
      <c r="B31" s="84"/>
      <c r="C31" s="47"/>
      <c r="D31" s="60"/>
      <c r="E31" s="60"/>
      <c r="F31" s="60"/>
      <c r="G31" s="374" t="s">
        <v>222</v>
      </c>
      <c r="H31" s="375">
        <f>SUM(H8:H30)</f>
        <v>1855</v>
      </c>
      <c r="I31" s="244"/>
      <c r="J31" s="60"/>
      <c r="K31" s="60"/>
      <c r="L31" s="169"/>
      <c r="M31" s="62"/>
      <c r="N31" s="62"/>
      <c r="O31" s="67"/>
      <c r="P31" s="175"/>
      <c r="Q31" s="62"/>
      <c r="R31" s="67"/>
      <c r="S31" s="175"/>
      <c r="T31" s="63"/>
      <c r="U31" s="64"/>
      <c r="V31" s="175"/>
      <c r="W31" s="65"/>
      <c r="X31" s="64"/>
      <c r="Y31" s="175"/>
      <c r="Z31" s="63"/>
      <c r="AA31" s="64"/>
      <c r="AB31" s="54"/>
      <c r="AC31" s="65"/>
      <c r="AD31" s="64"/>
      <c r="AE31" s="55"/>
      <c r="AF31" s="63"/>
      <c r="AG31" s="64"/>
      <c r="AH31" s="54"/>
      <c r="AI31" s="65"/>
      <c r="AJ31" s="34"/>
      <c r="AK31" s="54"/>
    </row>
    <row r="32" spans="2:40" ht="22.5" customHeight="1" x14ac:dyDescent="0.2">
      <c r="B32" s="358"/>
      <c r="C32" s="359" t="s">
        <v>135</v>
      </c>
      <c r="D32" s="347"/>
      <c r="E32" s="347"/>
      <c r="F32" s="347"/>
      <c r="G32" s="347"/>
      <c r="H32" s="360"/>
      <c r="I32" s="347"/>
      <c r="J32" s="347"/>
      <c r="K32" s="347"/>
      <c r="L32" s="347"/>
      <c r="M32" s="347"/>
      <c r="N32" s="347"/>
      <c r="O32" s="346"/>
      <c r="P32" s="347"/>
      <c r="Q32" s="347"/>
      <c r="R32" s="346"/>
      <c r="S32" s="347"/>
      <c r="T32" s="348"/>
      <c r="U32" s="347"/>
      <c r="V32" s="347"/>
      <c r="W32" s="348"/>
      <c r="X32" s="347"/>
      <c r="Y32" s="347"/>
      <c r="Z32" s="348"/>
      <c r="AA32" s="347"/>
      <c r="AB32" s="361"/>
      <c r="AC32" s="348"/>
      <c r="AD32" s="347"/>
      <c r="AE32" s="361"/>
      <c r="AF32" s="348"/>
      <c r="AG32" s="347"/>
      <c r="AH32" s="361"/>
      <c r="AI32" s="348"/>
      <c r="AJ32" s="362"/>
      <c r="AK32" s="363"/>
    </row>
    <row r="33" spans="2:38" ht="25.5" customHeight="1" x14ac:dyDescent="0.2">
      <c r="B33" s="84" t="s">
        <v>159</v>
      </c>
      <c r="C33" s="59" t="s">
        <v>152</v>
      </c>
      <c r="D33" s="60"/>
      <c r="E33" s="60"/>
      <c r="F33" s="60"/>
      <c r="G33" s="244"/>
      <c r="H33" s="231">
        <v>105</v>
      </c>
      <c r="I33" s="231">
        <f t="shared" si="2"/>
        <v>110</v>
      </c>
      <c r="J33" s="60"/>
      <c r="K33" s="60"/>
      <c r="L33" s="169"/>
      <c r="M33" s="62"/>
      <c r="N33" s="62"/>
      <c r="O33" s="67"/>
      <c r="P33" s="175">
        <f t="shared" si="0"/>
        <v>0</v>
      </c>
      <c r="Q33" s="62">
        <v>2</v>
      </c>
      <c r="R33" s="67"/>
      <c r="S33" s="175">
        <f t="shared" si="3"/>
        <v>46</v>
      </c>
      <c r="T33" s="187">
        <v>4</v>
      </c>
      <c r="U33" s="188"/>
      <c r="V33" s="178">
        <f t="shared" si="4"/>
        <v>64</v>
      </c>
      <c r="W33" s="65"/>
      <c r="X33" s="64"/>
      <c r="Y33" s="175">
        <f t="shared" si="5"/>
        <v>0</v>
      </c>
      <c r="Z33" s="63"/>
      <c r="AA33" s="64"/>
      <c r="AB33" s="54">
        <f t="shared" si="6"/>
        <v>0</v>
      </c>
      <c r="AC33" s="65"/>
      <c r="AD33" s="64"/>
      <c r="AE33" s="55">
        <f t="shared" si="7"/>
        <v>0</v>
      </c>
      <c r="AF33" s="63"/>
      <c r="AG33" s="64"/>
      <c r="AH33" s="54">
        <f t="shared" si="8"/>
        <v>0</v>
      </c>
      <c r="AI33" s="65"/>
      <c r="AJ33" s="34"/>
      <c r="AK33" s="54">
        <f t="shared" si="9"/>
        <v>0</v>
      </c>
    </row>
    <row r="34" spans="2:38" ht="25.5" customHeight="1" x14ac:dyDescent="0.2">
      <c r="B34" s="84" t="s">
        <v>160</v>
      </c>
      <c r="C34" s="59" t="s">
        <v>136</v>
      </c>
      <c r="D34" s="60"/>
      <c r="E34" s="60"/>
      <c r="F34" s="60"/>
      <c r="G34" s="244"/>
      <c r="H34" s="231"/>
      <c r="I34" s="231"/>
      <c r="J34" s="60"/>
      <c r="K34" s="60"/>
      <c r="L34" s="169"/>
      <c r="M34" s="62"/>
      <c r="N34" s="62"/>
      <c r="O34" s="67"/>
      <c r="P34" s="175">
        <f t="shared" si="0"/>
        <v>0</v>
      </c>
      <c r="Q34" s="62"/>
      <c r="R34" s="67"/>
      <c r="S34" s="175">
        <f t="shared" si="3"/>
        <v>0</v>
      </c>
      <c r="T34" s="63"/>
      <c r="U34" s="64"/>
      <c r="V34" s="175">
        <f t="shared" si="4"/>
        <v>0</v>
      </c>
      <c r="W34" s="65"/>
      <c r="X34" s="64"/>
      <c r="Y34" s="175">
        <f t="shared" si="5"/>
        <v>0</v>
      </c>
      <c r="Z34" s="63"/>
      <c r="AA34" s="64"/>
      <c r="AB34" s="54">
        <f t="shared" si="6"/>
        <v>0</v>
      </c>
      <c r="AC34" s="65"/>
      <c r="AD34" s="64"/>
      <c r="AE34" s="55">
        <f t="shared" si="7"/>
        <v>0</v>
      </c>
      <c r="AF34" s="63"/>
      <c r="AG34" s="64"/>
      <c r="AH34" s="54">
        <f t="shared" si="8"/>
        <v>0</v>
      </c>
      <c r="AI34" s="65"/>
      <c r="AJ34" s="34"/>
      <c r="AK34" s="54">
        <f t="shared" si="9"/>
        <v>0</v>
      </c>
    </row>
    <row r="35" spans="2:38" ht="25.5" customHeight="1" x14ac:dyDescent="0.2">
      <c r="B35" s="84"/>
      <c r="C35" s="223" t="s">
        <v>168</v>
      </c>
      <c r="D35" s="60"/>
      <c r="E35" s="60"/>
      <c r="F35" s="60"/>
      <c r="G35" s="244"/>
      <c r="H35" s="231">
        <v>48</v>
      </c>
      <c r="I35" s="231">
        <f t="shared" si="2"/>
        <v>48</v>
      </c>
      <c r="J35" s="60"/>
      <c r="K35" s="60"/>
      <c r="L35" s="169"/>
      <c r="M35" s="62"/>
      <c r="N35" s="62"/>
      <c r="O35" s="67"/>
      <c r="P35" s="175">
        <f t="shared" si="0"/>
        <v>0</v>
      </c>
      <c r="Q35" s="62"/>
      <c r="R35" s="67"/>
      <c r="S35" s="175">
        <f t="shared" si="3"/>
        <v>0</v>
      </c>
      <c r="T35" s="187">
        <v>3</v>
      </c>
      <c r="U35" s="188"/>
      <c r="V35" s="178">
        <f t="shared" si="4"/>
        <v>48</v>
      </c>
      <c r="W35" s="65"/>
      <c r="X35" s="64"/>
      <c r="Y35" s="224">
        <f t="shared" si="5"/>
        <v>0</v>
      </c>
      <c r="Z35" s="63"/>
      <c r="AA35" s="64"/>
      <c r="AB35" s="54">
        <f t="shared" si="6"/>
        <v>0</v>
      </c>
      <c r="AC35" s="65"/>
      <c r="AD35" s="64"/>
      <c r="AE35" s="55">
        <f t="shared" si="7"/>
        <v>0</v>
      </c>
      <c r="AF35" s="63"/>
      <c r="AG35" s="64"/>
      <c r="AH35" s="54">
        <f t="shared" si="8"/>
        <v>0</v>
      </c>
      <c r="AI35" s="65"/>
      <c r="AJ35" s="34"/>
      <c r="AK35" s="54">
        <f t="shared" si="9"/>
        <v>0</v>
      </c>
    </row>
    <row r="36" spans="2:38" ht="25.5" customHeight="1" x14ac:dyDescent="0.2">
      <c r="B36" s="84"/>
      <c r="C36" s="225" t="s">
        <v>169</v>
      </c>
      <c r="D36" s="60"/>
      <c r="E36" s="60"/>
      <c r="F36" s="60"/>
      <c r="G36" s="244"/>
      <c r="H36" s="244">
        <v>63</v>
      </c>
      <c r="I36" s="244">
        <f t="shared" ref="I36" si="10">P36+S36+V36+Y36+AB36+AE36+AH36+AK36+M36</f>
        <v>63</v>
      </c>
      <c r="J36" s="60"/>
      <c r="K36" s="60"/>
      <c r="L36" s="169"/>
      <c r="M36" s="62"/>
      <c r="N36" s="62"/>
      <c r="O36" s="67"/>
      <c r="P36" s="175"/>
      <c r="Q36" s="62"/>
      <c r="R36" s="67"/>
      <c r="S36" s="175"/>
      <c r="T36" s="189"/>
      <c r="U36" s="190"/>
      <c r="V36" s="175">
        <f t="shared" ref="V36" si="11">$T$6*T36</f>
        <v>0</v>
      </c>
      <c r="W36" s="211">
        <v>3</v>
      </c>
      <c r="X36" s="188"/>
      <c r="Y36" s="178">
        <f t="shared" ref="Y36" si="12">$W$6*W36</f>
        <v>63</v>
      </c>
      <c r="Z36" s="63"/>
      <c r="AA36" s="64"/>
      <c r="AB36" s="54"/>
      <c r="AC36" s="65"/>
      <c r="AD36" s="64"/>
      <c r="AE36" s="55"/>
      <c r="AF36" s="63"/>
      <c r="AG36" s="64"/>
      <c r="AH36" s="54"/>
      <c r="AI36" s="65"/>
      <c r="AJ36" s="34"/>
      <c r="AK36" s="54"/>
    </row>
    <row r="37" spans="2:38" ht="25.5" customHeight="1" x14ac:dyDescent="0.2">
      <c r="B37" s="84"/>
      <c r="C37" s="225"/>
      <c r="D37" s="60"/>
      <c r="E37" s="60"/>
      <c r="F37" s="60"/>
      <c r="G37" s="374" t="s">
        <v>223</v>
      </c>
      <c r="H37" s="375">
        <f>SUM(H33:H36)</f>
        <v>216</v>
      </c>
      <c r="I37" s="231"/>
      <c r="J37" s="60"/>
      <c r="K37" s="60"/>
      <c r="L37" s="169"/>
      <c r="M37" s="62"/>
      <c r="N37" s="62"/>
      <c r="O37" s="67"/>
      <c r="P37" s="175"/>
      <c r="Q37" s="62"/>
      <c r="R37" s="67"/>
      <c r="S37" s="175"/>
      <c r="T37" s="189"/>
      <c r="U37" s="64"/>
      <c r="V37" s="224"/>
      <c r="W37" s="65"/>
      <c r="X37" s="64"/>
      <c r="Y37" s="224"/>
      <c r="Z37" s="63"/>
      <c r="AA37" s="64"/>
      <c r="AB37" s="54"/>
      <c r="AC37" s="65"/>
      <c r="AD37" s="64"/>
      <c r="AE37" s="55"/>
      <c r="AF37" s="63"/>
      <c r="AG37" s="64"/>
      <c r="AH37" s="54"/>
      <c r="AI37" s="65"/>
      <c r="AJ37" s="34"/>
      <c r="AK37" s="54"/>
    </row>
    <row r="38" spans="2:38" ht="25.5" customHeight="1" x14ac:dyDescent="0.2">
      <c r="B38" s="358"/>
      <c r="C38" s="359" t="s">
        <v>154</v>
      </c>
      <c r="D38" s="347"/>
      <c r="E38" s="347"/>
      <c r="F38" s="347"/>
      <c r="G38" s="347"/>
      <c r="H38" s="347"/>
      <c r="I38" s="347"/>
      <c r="J38" s="347"/>
      <c r="K38" s="347"/>
      <c r="L38" s="347"/>
      <c r="M38" s="347"/>
      <c r="N38" s="347"/>
      <c r="O38" s="346"/>
      <c r="P38" s="347"/>
      <c r="Q38" s="347"/>
      <c r="R38" s="346"/>
      <c r="S38" s="347"/>
      <c r="T38" s="348"/>
      <c r="U38" s="347"/>
      <c r="V38" s="347"/>
      <c r="W38" s="348"/>
      <c r="X38" s="347"/>
      <c r="Y38" s="347"/>
      <c r="Z38" s="348"/>
      <c r="AA38" s="347"/>
      <c r="AB38" s="361"/>
      <c r="AC38" s="348"/>
      <c r="AD38" s="347"/>
      <c r="AE38" s="361"/>
      <c r="AF38" s="348"/>
      <c r="AG38" s="347"/>
      <c r="AH38" s="361"/>
      <c r="AI38" s="348"/>
      <c r="AJ38" s="362"/>
      <c r="AK38" s="363"/>
    </row>
    <row r="39" spans="2:38" ht="25.5" customHeight="1" x14ac:dyDescent="0.2">
      <c r="B39" s="84" t="s">
        <v>161</v>
      </c>
      <c r="C39" s="104" t="s">
        <v>170</v>
      </c>
      <c r="D39" s="60"/>
      <c r="E39" s="60"/>
      <c r="F39" s="60"/>
      <c r="G39" s="244"/>
      <c r="H39" s="231">
        <f t="shared" ref="H39:H42" si="13">I39</f>
        <v>42</v>
      </c>
      <c r="I39" s="231">
        <f>P39+S39+V39+Y39+AB39+AE39+AH39+AK39+M39</f>
        <v>42</v>
      </c>
      <c r="J39" s="60"/>
      <c r="K39" s="60"/>
      <c r="L39" s="169"/>
      <c r="M39" s="62"/>
      <c r="N39" s="62"/>
      <c r="O39" s="67"/>
      <c r="P39" s="175"/>
      <c r="Q39" s="62"/>
      <c r="R39" s="67"/>
      <c r="S39" s="175"/>
      <c r="T39" s="63"/>
      <c r="U39" s="64"/>
      <c r="V39" s="224">
        <f>$T$6*T39</f>
        <v>0</v>
      </c>
      <c r="W39" s="211">
        <v>2</v>
      </c>
      <c r="X39" s="188"/>
      <c r="Y39" s="178">
        <f t="shared" si="5"/>
        <v>42</v>
      </c>
      <c r="Z39" s="63"/>
      <c r="AA39" s="64"/>
      <c r="AB39" s="54"/>
      <c r="AC39" s="65"/>
      <c r="AD39" s="64"/>
      <c r="AE39" s="55"/>
      <c r="AF39" s="63"/>
      <c r="AG39" s="64"/>
      <c r="AH39" s="54"/>
      <c r="AI39" s="65"/>
      <c r="AJ39" s="34"/>
      <c r="AK39" s="54"/>
    </row>
    <row r="40" spans="2:38" ht="25.5" customHeight="1" x14ac:dyDescent="0.2">
      <c r="B40" s="84" t="s">
        <v>162</v>
      </c>
      <c r="C40" s="47" t="s">
        <v>171</v>
      </c>
      <c r="D40" s="60"/>
      <c r="E40" s="60"/>
      <c r="F40" s="60"/>
      <c r="G40" s="244"/>
      <c r="H40" s="231">
        <f t="shared" si="13"/>
        <v>42</v>
      </c>
      <c r="I40" s="231">
        <f>P40+S40+V40+Y40+AB40+AE40+AH40+AK40+M40</f>
        <v>42</v>
      </c>
      <c r="J40" s="60"/>
      <c r="K40" s="60"/>
      <c r="L40" s="169"/>
      <c r="M40" s="62"/>
      <c r="N40" s="62"/>
      <c r="O40" s="67"/>
      <c r="P40" s="175"/>
      <c r="Q40" s="62"/>
      <c r="R40" s="67"/>
      <c r="S40" s="175"/>
      <c r="T40" s="189">
        <v>0</v>
      </c>
      <c r="U40" s="190"/>
      <c r="V40" s="191">
        <f>$T$6*T40</f>
        <v>0</v>
      </c>
      <c r="W40" s="211">
        <v>2</v>
      </c>
      <c r="X40" s="188"/>
      <c r="Y40" s="178">
        <f t="shared" si="5"/>
        <v>42</v>
      </c>
      <c r="Z40" s="63"/>
      <c r="AA40" s="64"/>
      <c r="AB40" s="54"/>
      <c r="AC40" s="65"/>
      <c r="AD40" s="64"/>
      <c r="AE40" s="55"/>
      <c r="AF40" s="63"/>
      <c r="AG40" s="64"/>
      <c r="AH40" s="54"/>
      <c r="AI40" s="65"/>
      <c r="AJ40" s="34"/>
      <c r="AK40" s="54"/>
    </row>
    <row r="41" spans="2:38" ht="25.5" customHeight="1" x14ac:dyDescent="0.2">
      <c r="B41" s="84" t="s">
        <v>163</v>
      </c>
      <c r="C41" s="59" t="s">
        <v>192</v>
      </c>
      <c r="D41" s="60"/>
      <c r="E41" s="60"/>
      <c r="F41" s="60"/>
      <c r="G41" s="244"/>
      <c r="H41" s="231">
        <f t="shared" si="13"/>
        <v>137</v>
      </c>
      <c r="I41" s="231">
        <f t="shared" si="2"/>
        <v>137</v>
      </c>
      <c r="J41" s="60"/>
      <c r="K41" s="60"/>
      <c r="L41" s="169"/>
      <c r="M41" s="62"/>
      <c r="N41" s="62"/>
      <c r="O41" s="67"/>
      <c r="P41" s="175">
        <f t="shared" si="0"/>
        <v>0</v>
      </c>
      <c r="Q41" s="62"/>
      <c r="R41" s="67"/>
      <c r="S41" s="175">
        <f t="shared" si="3"/>
        <v>0</v>
      </c>
      <c r="T41" s="187">
        <v>2</v>
      </c>
      <c r="U41" s="188"/>
      <c r="V41" s="178">
        <f t="shared" si="4"/>
        <v>32</v>
      </c>
      <c r="W41" s="211">
        <v>5</v>
      </c>
      <c r="X41" s="188"/>
      <c r="Y41" s="178">
        <f t="shared" si="5"/>
        <v>105</v>
      </c>
      <c r="Z41" s="63"/>
      <c r="AA41" s="64"/>
      <c r="AB41" s="54">
        <f t="shared" si="6"/>
        <v>0</v>
      </c>
      <c r="AC41" s="65"/>
      <c r="AD41" s="64"/>
      <c r="AE41" s="55">
        <f t="shared" si="7"/>
        <v>0</v>
      </c>
      <c r="AF41" s="63"/>
      <c r="AG41" s="64"/>
      <c r="AH41" s="54">
        <f t="shared" si="8"/>
        <v>0</v>
      </c>
      <c r="AI41" s="65"/>
      <c r="AJ41" s="34"/>
      <c r="AK41" s="54">
        <f t="shared" si="9"/>
        <v>0</v>
      </c>
    </row>
    <row r="42" spans="2:38" ht="25.5" customHeight="1" x14ac:dyDescent="0.2">
      <c r="B42" s="84" t="s">
        <v>173</v>
      </c>
      <c r="C42" s="59" t="s">
        <v>172</v>
      </c>
      <c r="D42" s="60"/>
      <c r="E42" s="60"/>
      <c r="F42" s="60"/>
      <c r="G42" s="244"/>
      <c r="H42" s="244">
        <f t="shared" si="13"/>
        <v>154</v>
      </c>
      <c r="I42" s="244">
        <f t="shared" si="2"/>
        <v>154</v>
      </c>
      <c r="J42" s="60"/>
      <c r="K42" s="60"/>
      <c r="L42" s="169"/>
      <c r="M42" s="62"/>
      <c r="N42" s="185">
        <v>2</v>
      </c>
      <c r="O42" s="186" t="s">
        <v>14</v>
      </c>
      <c r="P42" s="178">
        <f t="shared" si="0"/>
        <v>34</v>
      </c>
      <c r="Q42" s="185">
        <v>2</v>
      </c>
      <c r="R42" s="186" t="s">
        <v>14</v>
      </c>
      <c r="S42" s="178">
        <f t="shared" si="3"/>
        <v>46</v>
      </c>
      <c r="T42" s="187">
        <v>2</v>
      </c>
      <c r="U42" s="188"/>
      <c r="V42" s="178">
        <f t="shared" si="4"/>
        <v>32</v>
      </c>
      <c r="W42" s="211">
        <v>2</v>
      </c>
      <c r="X42" s="188"/>
      <c r="Y42" s="178">
        <f t="shared" si="5"/>
        <v>42</v>
      </c>
      <c r="Z42" s="63"/>
      <c r="AA42" s="64"/>
      <c r="AB42" s="54">
        <f t="shared" si="6"/>
        <v>0</v>
      </c>
      <c r="AC42" s="65"/>
      <c r="AD42" s="64"/>
      <c r="AE42" s="55">
        <f t="shared" si="7"/>
        <v>0</v>
      </c>
      <c r="AF42" s="63"/>
      <c r="AG42" s="64"/>
      <c r="AH42" s="54">
        <f t="shared" si="8"/>
        <v>0</v>
      </c>
      <c r="AI42" s="65"/>
      <c r="AJ42" s="34"/>
      <c r="AK42" s="54">
        <f t="shared" si="9"/>
        <v>0</v>
      </c>
    </row>
    <row r="43" spans="2:38" ht="25.5" customHeight="1" x14ac:dyDescent="0.2">
      <c r="B43" s="84"/>
      <c r="C43" s="59"/>
      <c r="D43" s="60"/>
      <c r="E43" s="60"/>
      <c r="F43" s="60"/>
      <c r="G43" s="374" t="s">
        <v>224</v>
      </c>
      <c r="H43" s="375">
        <f>SUM(H39:H42)</f>
        <v>375</v>
      </c>
      <c r="I43" s="244"/>
      <c r="J43" s="60"/>
      <c r="K43" s="60"/>
      <c r="L43" s="169"/>
      <c r="M43" s="62"/>
      <c r="N43" s="116"/>
      <c r="O43" s="106"/>
      <c r="P43" s="224"/>
      <c r="Q43" s="116"/>
      <c r="R43" s="106"/>
      <c r="S43" s="224"/>
      <c r="T43" s="63"/>
      <c r="U43" s="64"/>
      <c r="V43" s="52"/>
      <c r="W43" s="65"/>
      <c r="X43" s="64"/>
      <c r="Y43" s="224"/>
      <c r="Z43" s="63"/>
      <c r="AA43" s="64"/>
      <c r="AB43" s="54"/>
      <c r="AC43" s="65"/>
      <c r="AD43" s="64"/>
      <c r="AE43" s="55"/>
      <c r="AF43" s="63"/>
      <c r="AG43" s="64"/>
      <c r="AH43" s="54"/>
      <c r="AI43" s="65"/>
      <c r="AJ43" s="34"/>
      <c r="AK43" s="54"/>
    </row>
    <row r="44" spans="2:38" ht="18.75" customHeight="1" thickBot="1" x14ac:dyDescent="0.3">
      <c r="B44" s="192"/>
      <c r="C44" s="193" t="s">
        <v>130</v>
      </c>
      <c r="D44" s="192"/>
      <c r="E44" s="192"/>
      <c r="F44" s="192"/>
      <c r="G44" s="194">
        <f>SUM(G8:G42)</f>
        <v>245</v>
      </c>
      <c r="H44" s="194">
        <f>H31+H37+H43</f>
        <v>2446</v>
      </c>
      <c r="I44" s="194"/>
      <c r="J44" s="192"/>
      <c r="K44" s="192"/>
      <c r="L44" s="195"/>
      <c r="M44" s="196"/>
      <c r="N44" s="197">
        <f>SUM(N8:N42)</f>
        <v>34</v>
      </c>
      <c r="O44" s="356" t="s">
        <v>219</v>
      </c>
      <c r="P44" s="352">
        <v>2</v>
      </c>
      <c r="Q44" s="197">
        <f>SUM(Q8:Q42)</f>
        <v>34</v>
      </c>
      <c r="R44" s="356" t="s">
        <v>219</v>
      </c>
      <c r="S44" s="352">
        <v>2</v>
      </c>
      <c r="T44" s="197">
        <f>SUM(T8:T42)</f>
        <v>32</v>
      </c>
      <c r="U44" s="353" t="s">
        <v>219</v>
      </c>
      <c r="V44" s="354">
        <v>21</v>
      </c>
      <c r="W44" s="197">
        <f>SUM(W8:W42)</f>
        <v>32</v>
      </c>
      <c r="X44" s="353" t="s">
        <v>219</v>
      </c>
      <c r="Y44" s="355">
        <v>25</v>
      </c>
      <c r="Z44" s="201">
        <f>SUM(Z8:Z42)</f>
        <v>0</v>
      </c>
      <c r="AA44" s="198"/>
      <c r="AB44" s="199"/>
      <c r="AC44" s="202">
        <f>SUM(AC8:AC42)</f>
        <v>0</v>
      </c>
      <c r="AD44" s="198"/>
      <c r="AE44" s="200"/>
      <c r="AF44" s="201">
        <f>SUM(AF8:AF42)</f>
        <v>0</v>
      </c>
      <c r="AG44" s="198"/>
      <c r="AH44" s="199"/>
      <c r="AI44" s="202">
        <f>SUM(AI8:AI42)</f>
        <v>0</v>
      </c>
      <c r="AJ44" s="203"/>
      <c r="AK44" s="204"/>
    </row>
    <row r="45" spans="2:38" s="100" customFormat="1" ht="6.75" hidden="1" customHeight="1" thickBot="1" x14ac:dyDescent="0.3">
      <c r="B45" s="87"/>
      <c r="C45" s="88"/>
      <c r="D45" s="87"/>
      <c r="E45" s="87"/>
      <c r="F45" s="87"/>
      <c r="G45" s="87"/>
      <c r="H45" s="87"/>
      <c r="I45" s="87"/>
      <c r="J45" s="87"/>
      <c r="K45" s="87"/>
      <c r="L45" s="170"/>
      <c r="M45" s="89"/>
      <c r="N45" s="90"/>
      <c r="O45" s="91"/>
      <c r="P45" s="92"/>
      <c r="Q45" s="90"/>
      <c r="R45" s="91"/>
      <c r="S45" s="92"/>
      <c r="T45" s="93"/>
      <c r="U45" s="94"/>
      <c r="V45" s="95"/>
      <c r="W45" s="96"/>
      <c r="X45" s="94"/>
      <c r="Y45" s="97"/>
      <c r="Z45" s="93"/>
      <c r="AA45" s="94"/>
      <c r="AB45" s="95"/>
      <c r="AC45" s="96"/>
      <c r="AD45" s="94"/>
      <c r="AE45" s="97"/>
      <c r="AF45" s="93"/>
      <c r="AG45" s="94"/>
      <c r="AH45" s="95"/>
      <c r="AI45" s="96"/>
      <c r="AJ45" s="98"/>
      <c r="AK45" s="99"/>
      <c r="AL45" s="182"/>
    </row>
    <row r="46" spans="2:38" ht="30" customHeight="1" x14ac:dyDescent="0.2">
      <c r="B46" s="376" t="s">
        <v>225</v>
      </c>
      <c r="C46" s="311"/>
      <c r="D46" s="311"/>
      <c r="E46" s="311"/>
      <c r="F46" s="311"/>
      <c r="G46" s="311"/>
      <c r="H46" s="311"/>
      <c r="I46" s="311"/>
      <c r="J46" s="311"/>
      <c r="K46" s="311"/>
      <c r="L46" s="311"/>
      <c r="M46" s="311"/>
      <c r="N46" s="311"/>
      <c r="O46" s="311"/>
      <c r="P46" s="311"/>
      <c r="Q46" s="311"/>
      <c r="R46" s="311"/>
      <c r="S46" s="311"/>
      <c r="T46" s="311"/>
      <c r="U46" s="311"/>
      <c r="V46" s="311"/>
      <c r="W46" s="311"/>
      <c r="X46" s="311"/>
      <c r="Y46" s="311"/>
      <c r="Z46" s="311"/>
      <c r="AA46" s="311"/>
      <c r="AB46" s="311"/>
      <c r="AC46" s="311"/>
      <c r="AD46" s="311"/>
      <c r="AE46" s="311"/>
      <c r="AF46" s="311"/>
      <c r="AG46" s="311"/>
      <c r="AH46" s="311"/>
      <c r="AI46" s="311"/>
      <c r="AJ46" s="311"/>
      <c r="AK46" s="377"/>
    </row>
    <row r="47" spans="2:38" ht="30" customHeight="1" x14ac:dyDescent="0.2">
      <c r="B47" s="378"/>
      <c r="C47" s="381" t="s">
        <v>226</v>
      </c>
      <c r="D47" s="379"/>
      <c r="E47" s="379"/>
      <c r="F47" s="379"/>
      <c r="G47" s="379"/>
      <c r="H47" s="379"/>
      <c r="I47" s="379"/>
      <c r="J47" s="379"/>
      <c r="K47" s="379"/>
      <c r="L47" s="379"/>
      <c r="M47" s="379"/>
      <c r="N47" s="379"/>
      <c r="O47" s="379"/>
      <c r="P47" s="379"/>
      <c r="Q47" s="379"/>
      <c r="R47" s="379"/>
      <c r="S47" s="379"/>
      <c r="T47" s="379"/>
      <c r="U47" s="379"/>
      <c r="V47" s="379"/>
      <c r="W47" s="379"/>
      <c r="X47" s="379"/>
      <c r="Y47" s="379"/>
      <c r="Z47" s="379"/>
      <c r="AA47" s="379"/>
      <c r="AB47" s="379"/>
      <c r="AC47" s="379"/>
      <c r="AD47" s="379"/>
      <c r="AE47" s="379"/>
      <c r="AF47" s="379"/>
      <c r="AG47" s="379"/>
      <c r="AH47" s="379"/>
      <c r="AI47" s="379"/>
      <c r="AJ47" s="379"/>
      <c r="AK47" s="380"/>
    </row>
    <row r="48" spans="2:38" ht="25.5" customHeight="1" x14ac:dyDescent="0.2">
      <c r="B48" s="231">
        <v>1</v>
      </c>
      <c r="C48" s="47" t="s">
        <v>203</v>
      </c>
      <c r="D48" s="48">
        <v>4</v>
      </c>
      <c r="E48" s="48"/>
      <c r="F48" s="227"/>
      <c r="G48" s="48">
        <v>3</v>
      </c>
      <c r="H48" s="48">
        <f>G48*30</f>
        <v>90</v>
      </c>
      <c r="I48" s="226">
        <f>P48+S48+V48+Y48+AB48+AE48+AH48+AK48</f>
        <v>42</v>
      </c>
      <c r="J48" s="48"/>
      <c r="K48" s="48"/>
      <c r="L48" s="168">
        <f>H48/3</f>
        <v>30</v>
      </c>
      <c r="M48" s="226">
        <f>H48-I48</f>
        <v>48</v>
      </c>
      <c r="N48" s="75"/>
      <c r="O48" s="312"/>
      <c r="P48" s="313">
        <f t="shared" ref="P48:P63" si="14">$N$6*N48</f>
        <v>0</v>
      </c>
      <c r="Q48" s="75"/>
      <c r="R48" s="312"/>
      <c r="S48" s="313">
        <f>$Q$6*Q48</f>
        <v>0</v>
      </c>
      <c r="T48" s="71"/>
      <c r="U48" s="70"/>
      <c r="V48" s="101">
        <f>$T$6*T48</f>
        <v>0</v>
      </c>
      <c r="W48" s="179">
        <v>2</v>
      </c>
      <c r="X48" s="180"/>
      <c r="Y48" s="314">
        <f>$W$6*W48</f>
        <v>42</v>
      </c>
      <c r="Z48" s="77">
        <v>0</v>
      </c>
      <c r="AA48" s="78"/>
      <c r="AB48" s="80">
        <f>$Z$6*Z48</f>
        <v>0</v>
      </c>
      <c r="AC48" s="79">
        <v>0</v>
      </c>
      <c r="AD48" s="78"/>
      <c r="AE48" s="315">
        <f>$AC$6*AC48</f>
        <v>0</v>
      </c>
      <c r="AF48" s="77">
        <v>0</v>
      </c>
      <c r="AG48" s="78"/>
      <c r="AH48" s="80">
        <f>$AF$6*AF48</f>
        <v>0</v>
      </c>
      <c r="AI48" s="79">
        <v>0</v>
      </c>
      <c r="AJ48" s="81"/>
      <c r="AK48" s="80">
        <f>$AI$6*AI48</f>
        <v>0</v>
      </c>
    </row>
    <row r="49" spans="2:37" ht="25.5" customHeight="1" x14ac:dyDescent="0.2">
      <c r="B49" s="60">
        <v>2</v>
      </c>
      <c r="C49" s="104" t="s">
        <v>145</v>
      </c>
      <c r="D49" s="61">
        <v>5</v>
      </c>
      <c r="E49" s="61"/>
      <c r="F49" s="227"/>
      <c r="G49" s="61">
        <v>3</v>
      </c>
      <c r="H49" s="48">
        <f t="shared" ref="H49:H88" si="15">G49*30</f>
        <v>90</v>
      </c>
      <c r="I49" s="226">
        <f t="shared" ref="I49:I66" si="16">P49+S49+V49+Y49+AB49+AE49+AH49+AK49</f>
        <v>48</v>
      </c>
      <c r="J49" s="61"/>
      <c r="K49" s="61"/>
      <c r="L49" s="168">
        <f t="shared" ref="L49:L54" si="17">H49/3</f>
        <v>30</v>
      </c>
      <c r="M49" s="226">
        <f t="shared" ref="M49:M54" si="18">H49-I49</f>
        <v>42</v>
      </c>
      <c r="N49" s="62"/>
      <c r="O49" s="85"/>
      <c r="P49" s="175">
        <f t="shared" si="14"/>
        <v>0</v>
      </c>
      <c r="Q49" s="62"/>
      <c r="R49" s="85"/>
      <c r="S49" s="105"/>
      <c r="T49" s="71"/>
      <c r="U49" s="103"/>
      <c r="V49" s="72">
        <f>T49*$T$6</f>
        <v>0</v>
      </c>
      <c r="W49" s="65"/>
      <c r="X49" s="107"/>
      <c r="Y49" s="66">
        <f>W49*$W$6</f>
        <v>0</v>
      </c>
      <c r="Z49" s="65">
        <v>3</v>
      </c>
      <c r="AA49" s="107"/>
      <c r="AB49" s="66">
        <f>Z49*$Z$6</f>
        <v>48</v>
      </c>
      <c r="AC49" s="65"/>
      <c r="AD49" s="107"/>
      <c r="AE49" s="66">
        <f>AC49*$AC$6</f>
        <v>0</v>
      </c>
      <c r="AF49" s="65"/>
      <c r="AG49" s="107"/>
      <c r="AH49" s="66">
        <f>AF49*$AF$6</f>
        <v>0</v>
      </c>
      <c r="AI49" s="65"/>
      <c r="AJ49" s="107"/>
      <c r="AK49" s="54">
        <f t="shared" ref="AK49:AK65" si="19">$AI$6*AI49</f>
        <v>0</v>
      </c>
    </row>
    <row r="50" spans="2:37" ht="25.5" customHeight="1" x14ac:dyDescent="0.2">
      <c r="B50" s="60">
        <v>3</v>
      </c>
      <c r="C50" s="104" t="s">
        <v>114</v>
      </c>
      <c r="D50" s="61">
        <v>6</v>
      </c>
      <c r="E50" s="61"/>
      <c r="F50" s="227"/>
      <c r="G50" s="61">
        <v>2</v>
      </c>
      <c r="H50" s="48">
        <f t="shared" si="15"/>
        <v>60</v>
      </c>
      <c r="I50" s="226">
        <f t="shared" si="16"/>
        <v>30</v>
      </c>
      <c r="J50" s="61"/>
      <c r="K50" s="61"/>
      <c r="L50" s="168">
        <f t="shared" si="17"/>
        <v>20</v>
      </c>
      <c r="M50" s="226">
        <f t="shared" si="18"/>
        <v>30</v>
      </c>
      <c r="N50" s="62"/>
      <c r="O50" s="85"/>
      <c r="P50" s="175">
        <f t="shared" si="14"/>
        <v>0</v>
      </c>
      <c r="Q50" s="62"/>
      <c r="R50" s="85"/>
      <c r="S50" s="105"/>
      <c r="T50" s="65"/>
      <c r="U50" s="85"/>
      <c r="V50" s="72">
        <f t="shared" ref="V50" si="20">T50*$T$6</f>
        <v>0</v>
      </c>
      <c r="W50" s="65"/>
      <c r="X50" s="85"/>
      <c r="Y50" s="66">
        <f t="shared" ref="Y50" si="21">W50*$W$6</f>
        <v>0</v>
      </c>
      <c r="Z50" s="65"/>
      <c r="AA50" s="107"/>
      <c r="AB50" s="66">
        <f t="shared" ref="AB50" si="22">Z50*$Z$6</f>
        <v>0</v>
      </c>
      <c r="AC50" s="65">
        <v>2</v>
      </c>
      <c r="AD50" s="107"/>
      <c r="AE50" s="66">
        <f t="shared" ref="AE50" si="23">AC50*$AC$6</f>
        <v>30</v>
      </c>
      <c r="AF50" s="65"/>
      <c r="AG50" s="107"/>
      <c r="AH50" s="66">
        <f t="shared" ref="AH50" si="24">AF50*$AF$6</f>
        <v>0</v>
      </c>
      <c r="AI50" s="65"/>
      <c r="AJ50" s="107"/>
      <c r="AK50" s="54">
        <f t="shared" si="19"/>
        <v>0</v>
      </c>
    </row>
    <row r="51" spans="2:37" ht="25.5" customHeight="1" x14ac:dyDescent="0.2">
      <c r="B51" s="60">
        <v>4</v>
      </c>
      <c r="C51" s="104" t="s">
        <v>148</v>
      </c>
      <c r="D51" s="61"/>
      <c r="E51" s="61">
        <v>3</v>
      </c>
      <c r="F51" s="227"/>
      <c r="G51" s="61">
        <v>2</v>
      </c>
      <c r="H51" s="48">
        <f t="shared" si="15"/>
        <v>60</v>
      </c>
      <c r="I51" s="226">
        <f t="shared" si="16"/>
        <v>32</v>
      </c>
      <c r="J51" s="61"/>
      <c r="K51" s="61"/>
      <c r="L51" s="168">
        <f t="shared" si="17"/>
        <v>20</v>
      </c>
      <c r="M51" s="226">
        <f t="shared" si="18"/>
        <v>28</v>
      </c>
      <c r="N51" s="62"/>
      <c r="O51" s="85"/>
      <c r="P51" s="175">
        <f t="shared" si="14"/>
        <v>0</v>
      </c>
      <c r="Q51" s="62"/>
      <c r="R51" s="85"/>
      <c r="S51" s="105"/>
      <c r="T51" s="211">
        <v>2</v>
      </c>
      <c r="U51" s="212"/>
      <c r="V51" s="213">
        <f t="shared" ref="V51:V65" si="25">T51*$T$6</f>
        <v>32</v>
      </c>
      <c r="W51" s="65"/>
      <c r="X51" s="85"/>
      <c r="Y51" s="66">
        <f t="shared" ref="Y51:Y65" si="26">W51*$W$6</f>
        <v>0</v>
      </c>
      <c r="Z51" s="65"/>
      <c r="AA51" s="107"/>
      <c r="AB51" s="66">
        <f t="shared" ref="AB51:AB65" si="27">Z51*$Z$6</f>
        <v>0</v>
      </c>
      <c r="AC51" s="65"/>
      <c r="AD51" s="107"/>
      <c r="AE51" s="66">
        <f t="shared" ref="AE51:AE65" si="28">AC51*$AC$6</f>
        <v>0</v>
      </c>
      <c r="AF51" s="65"/>
      <c r="AG51" s="107"/>
      <c r="AH51" s="66">
        <f t="shared" ref="AH51:AH65" si="29">AF51*$AF$6</f>
        <v>0</v>
      </c>
      <c r="AI51" s="65"/>
      <c r="AJ51" s="107"/>
      <c r="AK51" s="54">
        <f t="shared" si="19"/>
        <v>0</v>
      </c>
    </row>
    <row r="52" spans="2:37" ht="25.5" customHeight="1" x14ac:dyDescent="0.2">
      <c r="B52" s="60">
        <v>5</v>
      </c>
      <c r="C52" s="104" t="s">
        <v>150</v>
      </c>
      <c r="D52" s="61"/>
      <c r="E52" s="61">
        <v>3</v>
      </c>
      <c r="F52" s="227"/>
      <c r="G52" s="61">
        <v>5</v>
      </c>
      <c r="H52" s="48">
        <f t="shared" si="15"/>
        <v>150</v>
      </c>
      <c r="I52" s="226">
        <f t="shared" si="16"/>
        <v>64</v>
      </c>
      <c r="J52" s="61"/>
      <c r="K52" s="61"/>
      <c r="L52" s="168">
        <f t="shared" si="17"/>
        <v>50</v>
      </c>
      <c r="M52" s="226">
        <f t="shared" si="18"/>
        <v>86</v>
      </c>
      <c r="N52" s="62"/>
      <c r="O52" s="85"/>
      <c r="P52" s="175">
        <f t="shared" si="14"/>
        <v>0</v>
      </c>
      <c r="Q52" s="62"/>
      <c r="R52" s="85"/>
      <c r="S52" s="105"/>
      <c r="T52" s="211">
        <v>4</v>
      </c>
      <c r="U52" s="212"/>
      <c r="V52" s="213">
        <f t="shared" si="25"/>
        <v>64</v>
      </c>
      <c r="W52" s="65"/>
      <c r="X52" s="85"/>
      <c r="Y52" s="66">
        <f t="shared" si="26"/>
        <v>0</v>
      </c>
      <c r="Z52" s="65"/>
      <c r="AA52" s="107"/>
      <c r="AB52" s="66">
        <f t="shared" si="27"/>
        <v>0</v>
      </c>
      <c r="AC52" s="65"/>
      <c r="AD52" s="107"/>
      <c r="AE52" s="66">
        <f t="shared" si="28"/>
        <v>0</v>
      </c>
      <c r="AF52" s="65"/>
      <c r="AG52" s="107"/>
      <c r="AH52" s="66">
        <f t="shared" si="29"/>
        <v>0</v>
      </c>
      <c r="AI52" s="65"/>
      <c r="AJ52" s="107"/>
      <c r="AK52" s="54">
        <f t="shared" si="19"/>
        <v>0</v>
      </c>
    </row>
    <row r="53" spans="2:37" ht="25.5" customHeight="1" x14ac:dyDescent="0.2">
      <c r="B53" s="60">
        <v>6</v>
      </c>
      <c r="C53" s="104" t="s">
        <v>175</v>
      </c>
      <c r="D53" s="61"/>
      <c r="E53" s="61">
        <v>8</v>
      </c>
      <c r="F53" s="227"/>
      <c r="G53" s="61">
        <v>2</v>
      </c>
      <c r="H53" s="48">
        <f t="shared" si="15"/>
        <v>60</v>
      </c>
      <c r="I53" s="226">
        <f t="shared" si="16"/>
        <v>28</v>
      </c>
      <c r="J53" s="61"/>
      <c r="K53" s="61"/>
      <c r="L53" s="168">
        <f t="shared" si="17"/>
        <v>20</v>
      </c>
      <c r="M53" s="226">
        <f t="shared" si="18"/>
        <v>32</v>
      </c>
      <c r="N53" s="62"/>
      <c r="O53" s="85"/>
      <c r="P53" s="175">
        <f t="shared" si="14"/>
        <v>0</v>
      </c>
      <c r="Q53" s="62"/>
      <c r="R53" s="85"/>
      <c r="S53" s="105"/>
      <c r="T53" s="65"/>
      <c r="U53" s="85"/>
      <c r="V53" s="72">
        <f t="shared" si="25"/>
        <v>0</v>
      </c>
      <c r="W53" s="65"/>
      <c r="X53" s="107"/>
      <c r="Y53" s="66">
        <f t="shared" si="26"/>
        <v>0</v>
      </c>
      <c r="Z53" s="65"/>
      <c r="AA53" s="107"/>
      <c r="AB53" s="66">
        <f t="shared" si="27"/>
        <v>0</v>
      </c>
      <c r="AC53" s="65"/>
      <c r="AD53" s="107"/>
      <c r="AE53" s="66">
        <f t="shared" si="28"/>
        <v>0</v>
      </c>
      <c r="AF53" s="65"/>
      <c r="AG53" s="107"/>
      <c r="AH53" s="66">
        <f t="shared" si="29"/>
        <v>0</v>
      </c>
      <c r="AI53" s="65">
        <v>2</v>
      </c>
      <c r="AJ53" s="107"/>
      <c r="AK53" s="54">
        <f t="shared" si="19"/>
        <v>28</v>
      </c>
    </row>
    <row r="54" spans="2:37" ht="25.5" customHeight="1" x14ac:dyDescent="0.2">
      <c r="B54" s="60">
        <v>7</v>
      </c>
      <c r="C54" s="104" t="s">
        <v>86</v>
      </c>
      <c r="D54" s="61"/>
      <c r="E54" s="61" t="s">
        <v>193</v>
      </c>
      <c r="F54" s="48"/>
      <c r="G54" s="61">
        <v>5</v>
      </c>
      <c r="H54" s="48">
        <f t="shared" si="15"/>
        <v>150</v>
      </c>
      <c r="I54" s="226">
        <f t="shared" si="16"/>
        <v>132</v>
      </c>
      <c r="J54" s="61"/>
      <c r="K54" s="61"/>
      <c r="L54" s="168">
        <f t="shared" si="17"/>
        <v>50</v>
      </c>
      <c r="M54" s="226">
        <f t="shared" si="18"/>
        <v>18</v>
      </c>
      <c r="N54" s="62"/>
      <c r="O54" s="85"/>
      <c r="P54" s="175">
        <f t="shared" si="14"/>
        <v>0</v>
      </c>
      <c r="Q54" s="62"/>
      <c r="R54" s="85"/>
      <c r="S54" s="105"/>
      <c r="T54" s="215">
        <v>2</v>
      </c>
      <c r="U54" s="216"/>
      <c r="V54" s="217">
        <v>34</v>
      </c>
      <c r="W54" s="215">
        <v>2</v>
      </c>
      <c r="X54" s="216"/>
      <c r="Y54" s="218">
        <v>32</v>
      </c>
      <c r="Z54" s="349">
        <v>2</v>
      </c>
      <c r="AA54" s="350"/>
      <c r="AB54" s="351">
        <v>34</v>
      </c>
      <c r="AC54" s="349">
        <v>2</v>
      </c>
      <c r="AD54" s="350"/>
      <c r="AE54" s="351">
        <v>32</v>
      </c>
      <c r="AF54" s="65"/>
      <c r="AG54" s="107"/>
      <c r="AH54" s="66">
        <f t="shared" si="29"/>
        <v>0</v>
      </c>
      <c r="AI54" s="65"/>
      <c r="AJ54" s="107"/>
      <c r="AK54" s="54">
        <f t="shared" si="19"/>
        <v>0</v>
      </c>
    </row>
    <row r="55" spans="2:37" ht="27" customHeight="1" x14ac:dyDescent="0.2">
      <c r="B55" s="60"/>
      <c r="C55" s="104"/>
      <c r="D55" s="61"/>
      <c r="E55" s="61"/>
      <c r="F55" s="48"/>
      <c r="G55" s="61"/>
      <c r="H55" s="48"/>
      <c r="I55" s="226"/>
      <c r="J55" s="61"/>
      <c r="K55" s="61"/>
      <c r="L55" s="168"/>
      <c r="M55" s="226"/>
      <c r="N55" s="62"/>
      <c r="O55" s="85"/>
      <c r="P55" s="175"/>
      <c r="Q55" s="62"/>
      <c r="R55" s="85"/>
      <c r="S55" s="105"/>
      <c r="T55" s="65"/>
      <c r="U55" s="85"/>
      <c r="V55" s="72"/>
      <c r="W55" s="65"/>
      <c r="X55" s="85"/>
      <c r="Y55" s="66"/>
      <c r="Z55" s="65"/>
      <c r="AA55" s="107"/>
      <c r="AB55" s="66"/>
      <c r="AC55" s="65"/>
      <c r="AD55" s="107"/>
      <c r="AE55" s="66"/>
      <c r="AF55" s="65"/>
      <c r="AG55" s="107"/>
      <c r="AH55" s="66"/>
      <c r="AI55" s="65"/>
      <c r="AJ55" s="107"/>
      <c r="AK55" s="54"/>
    </row>
    <row r="56" spans="2:37" ht="25.5" customHeight="1" x14ac:dyDescent="0.2">
      <c r="B56" s="382"/>
      <c r="C56" s="382" t="s">
        <v>227</v>
      </c>
      <c r="D56" s="64"/>
      <c r="E56" s="384"/>
      <c r="F56" s="64"/>
      <c r="G56" s="64"/>
      <c r="H56" s="64"/>
      <c r="I56" s="385"/>
      <c r="J56" s="64"/>
      <c r="K56" s="64"/>
      <c r="L56" s="190"/>
      <c r="M56" s="385"/>
      <c r="N56" s="115"/>
      <c r="O56" s="85"/>
      <c r="P56" s="115">
        <f t="shared" si="14"/>
        <v>0</v>
      </c>
      <c r="Q56" s="115"/>
      <c r="R56" s="85"/>
      <c r="S56" s="115"/>
      <c r="T56" s="63"/>
      <c r="U56" s="85"/>
      <c r="V56" s="357">
        <f t="shared" si="25"/>
        <v>0</v>
      </c>
      <c r="W56" s="63"/>
      <c r="X56" s="85"/>
      <c r="Y56" s="357">
        <f t="shared" si="26"/>
        <v>0</v>
      </c>
      <c r="Z56" s="63"/>
      <c r="AA56" s="107"/>
      <c r="AB56" s="357">
        <f t="shared" si="27"/>
        <v>0</v>
      </c>
      <c r="AC56" s="63"/>
      <c r="AD56" s="107"/>
      <c r="AE56" s="357">
        <f t="shared" si="28"/>
        <v>0</v>
      </c>
      <c r="AF56" s="63"/>
      <c r="AG56" s="107"/>
      <c r="AH56" s="357">
        <f t="shared" si="29"/>
        <v>0</v>
      </c>
      <c r="AI56" s="63"/>
      <c r="AJ56" s="107"/>
      <c r="AK56" s="66">
        <f t="shared" si="19"/>
        <v>0</v>
      </c>
    </row>
    <row r="57" spans="2:37" ht="25.5" customHeight="1" x14ac:dyDescent="0.2">
      <c r="B57" s="231">
        <v>8</v>
      </c>
      <c r="C57" s="47" t="s">
        <v>176</v>
      </c>
      <c r="D57" s="61">
        <v>3</v>
      </c>
      <c r="E57" s="61"/>
      <c r="F57" s="48"/>
      <c r="G57" s="61">
        <v>3</v>
      </c>
      <c r="H57" s="48">
        <f t="shared" si="15"/>
        <v>90</v>
      </c>
      <c r="I57" s="226">
        <f t="shared" si="16"/>
        <v>48</v>
      </c>
      <c r="J57" s="61"/>
      <c r="K57" s="61"/>
      <c r="L57" s="168">
        <f t="shared" ref="L55:L88" si="30">H57/3</f>
        <v>30</v>
      </c>
      <c r="M57" s="226">
        <f t="shared" ref="M55:M88" si="31">H57-I57</f>
        <v>42</v>
      </c>
      <c r="N57" s="62"/>
      <c r="O57" s="85"/>
      <c r="P57" s="175">
        <f t="shared" si="14"/>
        <v>0</v>
      </c>
      <c r="Q57" s="62"/>
      <c r="R57" s="85"/>
      <c r="S57" s="105"/>
      <c r="T57" s="211">
        <v>3</v>
      </c>
      <c r="U57" s="212"/>
      <c r="V57" s="213">
        <f t="shared" si="25"/>
        <v>48</v>
      </c>
      <c r="W57" s="65"/>
      <c r="X57" s="107"/>
      <c r="Y57" s="66">
        <f t="shared" si="26"/>
        <v>0</v>
      </c>
      <c r="Z57" s="65"/>
      <c r="AA57" s="107"/>
      <c r="AB57" s="66">
        <f t="shared" si="27"/>
        <v>0</v>
      </c>
      <c r="AC57" s="65"/>
      <c r="AD57" s="107"/>
      <c r="AE57" s="66">
        <f t="shared" si="28"/>
        <v>0</v>
      </c>
      <c r="AF57" s="65"/>
      <c r="AG57" s="107"/>
      <c r="AH57" s="66">
        <f t="shared" si="29"/>
        <v>0</v>
      </c>
      <c r="AI57" s="65"/>
      <c r="AJ57" s="107"/>
      <c r="AK57" s="54">
        <f t="shared" si="19"/>
        <v>0</v>
      </c>
    </row>
    <row r="58" spans="2:37" ht="25.5" customHeight="1" x14ac:dyDescent="0.2">
      <c r="B58" s="112">
        <v>9</v>
      </c>
      <c r="C58" s="47" t="s">
        <v>177</v>
      </c>
      <c r="D58" s="61"/>
      <c r="E58" s="61">
        <v>4</v>
      </c>
      <c r="F58" s="48"/>
      <c r="G58" s="61">
        <v>3</v>
      </c>
      <c r="H58" s="48">
        <f t="shared" si="15"/>
        <v>90</v>
      </c>
      <c r="I58" s="226">
        <f t="shared" si="16"/>
        <v>63</v>
      </c>
      <c r="J58" s="61"/>
      <c r="K58" s="61"/>
      <c r="L58" s="168">
        <f t="shared" si="30"/>
        <v>30</v>
      </c>
      <c r="M58" s="226">
        <f t="shared" si="31"/>
        <v>27</v>
      </c>
      <c r="N58" s="62"/>
      <c r="O58" s="85"/>
      <c r="P58" s="175">
        <f t="shared" si="14"/>
        <v>0</v>
      </c>
      <c r="Q58" s="62"/>
      <c r="R58" s="85"/>
      <c r="S58" s="105"/>
      <c r="T58" s="65"/>
      <c r="U58" s="85"/>
      <c r="V58" s="72">
        <f t="shared" si="25"/>
        <v>0</v>
      </c>
      <c r="W58" s="211">
        <v>3</v>
      </c>
      <c r="X58" s="212"/>
      <c r="Y58" s="214">
        <f t="shared" si="26"/>
        <v>63</v>
      </c>
      <c r="Z58" s="65"/>
      <c r="AA58" s="107"/>
      <c r="AB58" s="66">
        <f t="shared" si="27"/>
        <v>0</v>
      </c>
      <c r="AC58" s="65"/>
      <c r="AD58" s="107"/>
      <c r="AE58" s="66">
        <f t="shared" si="28"/>
        <v>0</v>
      </c>
      <c r="AF58" s="65"/>
      <c r="AG58" s="107"/>
      <c r="AH58" s="66">
        <f t="shared" si="29"/>
        <v>0</v>
      </c>
      <c r="AI58" s="65"/>
      <c r="AJ58" s="107"/>
      <c r="AK58" s="54">
        <f t="shared" si="19"/>
        <v>0</v>
      </c>
    </row>
    <row r="59" spans="2:37" ht="25.5" customHeight="1" x14ac:dyDescent="0.2">
      <c r="B59" s="232">
        <v>10</v>
      </c>
      <c r="C59" s="47" t="s">
        <v>178</v>
      </c>
      <c r="D59" s="61"/>
      <c r="E59" s="61">
        <v>4</v>
      </c>
      <c r="F59" s="48"/>
      <c r="G59" s="61">
        <v>3</v>
      </c>
      <c r="H59" s="48">
        <f t="shared" si="15"/>
        <v>90</v>
      </c>
      <c r="I59" s="226">
        <f t="shared" si="16"/>
        <v>42</v>
      </c>
      <c r="J59" s="61"/>
      <c r="K59" s="61"/>
      <c r="L59" s="168">
        <f t="shared" si="30"/>
        <v>30</v>
      </c>
      <c r="M59" s="226">
        <f t="shared" si="31"/>
        <v>48</v>
      </c>
      <c r="N59" s="62"/>
      <c r="O59" s="85"/>
      <c r="P59" s="175">
        <f t="shared" si="14"/>
        <v>0</v>
      </c>
      <c r="Q59" s="62"/>
      <c r="R59" s="85"/>
      <c r="S59" s="105"/>
      <c r="T59" s="65"/>
      <c r="U59" s="85"/>
      <c r="V59" s="72">
        <f t="shared" si="25"/>
        <v>0</v>
      </c>
      <c r="W59" s="211">
        <v>2</v>
      </c>
      <c r="X59" s="212"/>
      <c r="Y59" s="214">
        <f t="shared" si="26"/>
        <v>42</v>
      </c>
      <c r="Z59" s="65"/>
      <c r="AA59" s="107"/>
      <c r="AB59" s="66">
        <f t="shared" si="27"/>
        <v>0</v>
      </c>
      <c r="AC59" s="65"/>
      <c r="AD59" s="107"/>
      <c r="AE59" s="66">
        <f t="shared" si="28"/>
        <v>0</v>
      </c>
      <c r="AF59" s="65"/>
      <c r="AG59" s="107"/>
      <c r="AH59" s="66">
        <f t="shared" si="29"/>
        <v>0</v>
      </c>
      <c r="AI59" s="65"/>
      <c r="AJ59" s="107"/>
      <c r="AK59" s="54">
        <f t="shared" si="19"/>
        <v>0</v>
      </c>
    </row>
    <row r="60" spans="2:37" ht="25.5" customHeight="1" x14ac:dyDescent="0.2">
      <c r="B60" s="316">
        <v>11</v>
      </c>
      <c r="C60" s="59" t="s">
        <v>180</v>
      </c>
      <c r="D60" s="61">
        <v>7</v>
      </c>
      <c r="E60" s="61">
        <v>5.6</v>
      </c>
      <c r="F60" s="48"/>
      <c r="G60" s="61">
        <v>8</v>
      </c>
      <c r="H60" s="48">
        <f t="shared" si="15"/>
        <v>240</v>
      </c>
      <c r="I60" s="226">
        <f t="shared" si="16"/>
        <v>157</v>
      </c>
      <c r="J60" s="113"/>
      <c r="K60" s="114"/>
      <c r="L60" s="168">
        <f t="shared" si="30"/>
        <v>80</v>
      </c>
      <c r="M60" s="226">
        <f t="shared" si="31"/>
        <v>83</v>
      </c>
      <c r="N60" s="62"/>
      <c r="O60" s="85"/>
      <c r="P60" s="175">
        <f t="shared" si="14"/>
        <v>0</v>
      </c>
      <c r="Q60" s="62"/>
      <c r="R60" s="85"/>
      <c r="S60" s="105"/>
      <c r="T60" s="65"/>
      <c r="U60" s="85"/>
      <c r="V60" s="72">
        <f t="shared" si="25"/>
        <v>0</v>
      </c>
      <c r="W60" s="65"/>
      <c r="X60" s="85"/>
      <c r="Y60" s="66">
        <f t="shared" si="26"/>
        <v>0</v>
      </c>
      <c r="Z60" s="65">
        <v>3</v>
      </c>
      <c r="AA60" s="107"/>
      <c r="AB60" s="66">
        <f t="shared" si="27"/>
        <v>48</v>
      </c>
      <c r="AC60" s="65">
        <v>3</v>
      </c>
      <c r="AD60" s="107"/>
      <c r="AE60" s="66">
        <f t="shared" si="28"/>
        <v>45</v>
      </c>
      <c r="AF60" s="65">
        <v>4</v>
      </c>
      <c r="AG60" s="107"/>
      <c r="AH60" s="66">
        <f t="shared" si="29"/>
        <v>64</v>
      </c>
      <c r="AI60" s="65"/>
      <c r="AJ60" s="107"/>
      <c r="AK60" s="54">
        <f t="shared" si="19"/>
        <v>0</v>
      </c>
    </row>
    <row r="61" spans="2:37" ht="25.5" customHeight="1" x14ac:dyDescent="0.2">
      <c r="B61" s="232">
        <v>12</v>
      </c>
      <c r="C61" s="59" t="s">
        <v>200</v>
      </c>
      <c r="D61" s="61"/>
      <c r="E61" s="61">
        <v>5</v>
      </c>
      <c r="F61" s="48"/>
      <c r="G61" s="61">
        <v>3</v>
      </c>
      <c r="H61" s="48">
        <f t="shared" si="15"/>
        <v>90</v>
      </c>
      <c r="I61" s="226">
        <f t="shared" si="16"/>
        <v>32</v>
      </c>
      <c r="J61" s="113"/>
      <c r="K61" s="114"/>
      <c r="L61" s="168">
        <f t="shared" si="30"/>
        <v>30</v>
      </c>
      <c r="M61" s="226">
        <f t="shared" si="31"/>
        <v>58</v>
      </c>
      <c r="N61" s="62"/>
      <c r="O61" s="85"/>
      <c r="P61" s="175"/>
      <c r="Q61" s="62"/>
      <c r="R61" s="85"/>
      <c r="S61" s="105"/>
      <c r="T61" s="65"/>
      <c r="U61" s="85"/>
      <c r="V61" s="72"/>
      <c r="W61" s="65"/>
      <c r="X61" s="85"/>
      <c r="Y61" s="66"/>
      <c r="Z61" s="65">
        <v>2</v>
      </c>
      <c r="AA61" s="107"/>
      <c r="AB61" s="66">
        <f t="shared" ref="AB61" si="32">Z61*$Z$6</f>
        <v>32</v>
      </c>
      <c r="AC61" s="65"/>
      <c r="AD61" s="107"/>
      <c r="AE61" s="66"/>
      <c r="AF61" s="65"/>
      <c r="AG61" s="107"/>
      <c r="AH61" s="66"/>
      <c r="AI61" s="65"/>
      <c r="AJ61" s="107"/>
      <c r="AK61" s="54"/>
    </row>
    <row r="62" spans="2:37" ht="25.5" customHeight="1" x14ac:dyDescent="0.2">
      <c r="B62" s="112">
        <v>13</v>
      </c>
      <c r="C62" s="104" t="s">
        <v>181</v>
      </c>
      <c r="D62" s="108" t="s">
        <v>194</v>
      </c>
      <c r="E62" s="61"/>
      <c r="F62" s="48"/>
      <c r="G62" s="61">
        <v>38</v>
      </c>
      <c r="H62" s="48">
        <f t="shared" si="15"/>
        <v>1140</v>
      </c>
      <c r="I62" s="226">
        <f t="shared" si="16"/>
        <v>716</v>
      </c>
      <c r="J62" s="113"/>
      <c r="K62" s="114"/>
      <c r="L62" s="168">
        <f t="shared" si="30"/>
        <v>380</v>
      </c>
      <c r="M62" s="226">
        <f t="shared" si="31"/>
        <v>424</v>
      </c>
      <c r="N62" s="185">
        <v>2</v>
      </c>
      <c r="O62" s="212"/>
      <c r="P62" s="178">
        <f t="shared" si="14"/>
        <v>34</v>
      </c>
      <c r="Q62" s="185">
        <v>2</v>
      </c>
      <c r="R62" s="212"/>
      <c r="S62" s="178">
        <f t="shared" ref="S62:S63" si="33">$Q$6*Q62</f>
        <v>46</v>
      </c>
      <c r="T62" s="211">
        <v>4</v>
      </c>
      <c r="U62" s="212"/>
      <c r="V62" s="213">
        <f t="shared" si="25"/>
        <v>64</v>
      </c>
      <c r="W62" s="211">
        <v>4</v>
      </c>
      <c r="X62" s="212"/>
      <c r="Y62" s="214">
        <f t="shared" si="26"/>
        <v>84</v>
      </c>
      <c r="Z62" s="65">
        <v>8</v>
      </c>
      <c r="AA62" s="107"/>
      <c r="AB62" s="66">
        <f t="shared" si="27"/>
        <v>128</v>
      </c>
      <c r="AC62" s="65">
        <v>8</v>
      </c>
      <c r="AD62" s="107"/>
      <c r="AE62" s="66">
        <f t="shared" si="28"/>
        <v>120</v>
      </c>
      <c r="AF62" s="65">
        <v>8</v>
      </c>
      <c r="AG62" s="107"/>
      <c r="AH62" s="66">
        <f t="shared" si="29"/>
        <v>128</v>
      </c>
      <c r="AI62" s="65">
        <v>8</v>
      </c>
      <c r="AJ62" s="107"/>
      <c r="AK62" s="54">
        <f t="shared" si="19"/>
        <v>112</v>
      </c>
    </row>
    <row r="63" spans="2:37" ht="25.5" customHeight="1" x14ac:dyDescent="0.2">
      <c r="B63" s="232">
        <v>14</v>
      </c>
      <c r="C63" s="104" t="s">
        <v>182</v>
      </c>
      <c r="D63" s="61" t="s">
        <v>195</v>
      </c>
      <c r="E63" s="61">
        <v>3.5</v>
      </c>
      <c r="F63" s="48"/>
      <c r="G63" s="61">
        <v>25</v>
      </c>
      <c r="H63" s="48">
        <f t="shared" si="15"/>
        <v>750</v>
      </c>
      <c r="I63" s="226">
        <f t="shared" si="16"/>
        <v>462</v>
      </c>
      <c r="J63" s="113"/>
      <c r="K63" s="114"/>
      <c r="L63" s="168">
        <f t="shared" si="30"/>
        <v>250</v>
      </c>
      <c r="M63" s="226">
        <f t="shared" si="31"/>
        <v>288</v>
      </c>
      <c r="N63" s="185">
        <v>2</v>
      </c>
      <c r="O63" s="212"/>
      <c r="P63" s="178">
        <f t="shared" si="14"/>
        <v>34</v>
      </c>
      <c r="Q63" s="185">
        <v>2</v>
      </c>
      <c r="R63" s="212"/>
      <c r="S63" s="178">
        <f t="shared" si="33"/>
        <v>46</v>
      </c>
      <c r="T63" s="211">
        <v>2</v>
      </c>
      <c r="U63" s="212"/>
      <c r="V63" s="213">
        <f t="shared" si="25"/>
        <v>32</v>
      </c>
      <c r="W63" s="211">
        <v>2</v>
      </c>
      <c r="X63" s="212"/>
      <c r="Y63" s="214">
        <f t="shared" si="26"/>
        <v>42</v>
      </c>
      <c r="Z63" s="65">
        <v>6</v>
      </c>
      <c r="AA63" s="107"/>
      <c r="AB63" s="66">
        <f t="shared" si="27"/>
        <v>96</v>
      </c>
      <c r="AC63" s="65">
        <v>4</v>
      </c>
      <c r="AD63" s="107"/>
      <c r="AE63" s="66">
        <f t="shared" si="28"/>
        <v>60</v>
      </c>
      <c r="AF63" s="65">
        <v>6</v>
      </c>
      <c r="AG63" s="107"/>
      <c r="AH63" s="66">
        <f t="shared" si="29"/>
        <v>96</v>
      </c>
      <c r="AI63" s="65">
        <v>4</v>
      </c>
      <c r="AJ63" s="107"/>
      <c r="AK63" s="54">
        <f t="shared" si="19"/>
        <v>56</v>
      </c>
    </row>
    <row r="64" spans="2:37" ht="25.5" customHeight="1" x14ac:dyDescent="0.2">
      <c r="B64" s="316">
        <v>15</v>
      </c>
      <c r="C64" s="104" t="s">
        <v>201</v>
      </c>
      <c r="D64" s="61">
        <v>6</v>
      </c>
      <c r="E64" s="61"/>
      <c r="F64" s="48"/>
      <c r="G64" s="61">
        <v>4</v>
      </c>
      <c r="H64" s="48">
        <f t="shared" si="15"/>
        <v>120</v>
      </c>
      <c r="I64" s="226">
        <f t="shared" si="16"/>
        <v>62</v>
      </c>
      <c r="J64" s="113"/>
      <c r="K64" s="114"/>
      <c r="L64" s="168">
        <f t="shared" si="30"/>
        <v>40</v>
      </c>
      <c r="M64" s="226">
        <f t="shared" si="31"/>
        <v>58</v>
      </c>
      <c r="N64" s="62"/>
      <c r="O64" s="85"/>
      <c r="P64" s="105"/>
      <c r="Q64" s="62"/>
      <c r="R64" s="85"/>
      <c r="S64" s="105"/>
      <c r="T64" s="65"/>
      <c r="U64" s="85"/>
      <c r="V64" s="72">
        <f t="shared" si="25"/>
        <v>0</v>
      </c>
      <c r="W64" s="65"/>
      <c r="X64" s="85"/>
      <c r="Y64" s="66">
        <f t="shared" si="26"/>
        <v>0</v>
      </c>
      <c r="Z64" s="65">
        <v>2</v>
      </c>
      <c r="AA64" s="107"/>
      <c r="AB64" s="66">
        <f t="shared" si="27"/>
        <v>32</v>
      </c>
      <c r="AC64" s="65">
        <v>2</v>
      </c>
      <c r="AD64" s="107"/>
      <c r="AE64" s="66">
        <f t="shared" si="28"/>
        <v>30</v>
      </c>
      <c r="AF64" s="65"/>
      <c r="AG64" s="107"/>
      <c r="AH64" s="66">
        <f t="shared" si="29"/>
        <v>0</v>
      </c>
      <c r="AI64" s="65"/>
      <c r="AJ64" s="107"/>
      <c r="AK64" s="54">
        <f t="shared" si="19"/>
        <v>0</v>
      </c>
    </row>
    <row r="65" spans="2:37" ht="25.5" customHeight="1" x14ac:dyDescent="0.2">
      <c r="B65" s="232">
        <v>16</v>
      </c>
      <c r="C65" s="104" t="s">
        <v>185</v>
      </c>
      <c r="D65" s="61"/>
      <c r="E65" s="61">
        <v>5</v>
      </c>
      <c r="F65" s="48"/>
      <c r="G65" s="61">
        <v>2</v>
      </c>
      <c r="H65" s="48">
        <f t="shared" si="15"/>
        <v>60</v>
      </c>
      <c r="I65" s="226">
        <f t="shared" si="16"/>
        <v>32</v>
      </c>
      <c r="J65" s="113"/>
      <c r="K65" s="114"/>
      <c r="L65" s="168">
        <f t="shared" si="30"/>
        <v>20</v>
      </c>
      <c r="M65" s="226">
        <f t="shared" si="31"/>
        <v>28</v>
      </c>
      <c r="N65" s="62"/>
      <c r="O65" s="85"/>
      <c r="P65" s="105"/>
      <c r="Q65" s="62"/>
      <c r="R65" s="85"/>
      <c r="S65" s="105"/>
      <c r="T65" s="65"/>
      <c r="U65" s="85"/>
      <c r="V65" s="72">
        <f t="shared" si="25"/>
        <v>0</v>
      </c>
      <c r="W65" s="65"/>
      <c r="X65" s="85"/>
      <c r="Y65" s="66">
        <f t="shared" si="26"/>
        <v>0</v>
      </c>
      <c r="Z65" s="65">
        <v>2</v>
      </c>
      <c r="AA65" s="107"/>
      <c r="AB65" s="66">
        <f t="shared" si="27"/>
        <v>32</v>
      </c>
      <c r="AC65" s="65"/>
      <c r="AD65" s="107"/>
      <c r="AE65" s="66">
        <f t="shared" si="28"/>
        <v>0</v>
      </c>
      <c r="AF65" s="65"/>
      <c r="AG65" s="107"/>
      <c r="AH65" s="66">
        <f t="shared" si="29"/>
        <v>0</v>
      </c>
      <c r="AI65" s="65"/>
      <c r="AJ65" s="107"/>
      <c r="AK65" s="54">
        <f t="shared" si="19"/>
        <v>0</v>
      </c>
    </row>
    <row r="66" spans="2:37" ht="29.25" customHeight="1" x14ac:dyDescent="0.2">
      <c r="B66" s="112">
        <v>17</v>
      </c>
      <c r="C66" s="104" t="s">
        <v>196</v>
      </c>
      <c r="D66" s="61"/>
      <c r="E66" s="61">
        <v>7</v>
      </c>
      <c r="F66" s="48"/>
      <c r="G66" s="61">
        <v>1</v>
      </c>
      <c r="H66" s="48">
        <f t="shared" si="15"/>
        <v>30</v>
      </c>
      <c r="I66" s="226">
        <f t="shared" si="16"/>
        <v>0</v>
      </c>
      <c r="J66" s="113"/>
      <c r="K66" s="114"/>
      <c r="L66" s="168">
        <f t="shared" si="30"/>
        <v>10</v>
      </c>
      <c r="M66" s="226">
        <f t="shared" si="31"/>
        <v>30</v>
      </c>
      <c r="N66" s="62"/>
      <c r="O66" s="85"/>
      <c r="P66" s="105"/>
      <c r="Q66" s="62"/>
      <c r="R66" s="85"/>
      <c r="S66" s="105"/>
      <c r="T66" s="65"/>
      <c r="U66" s="85"/>
      <c r="V66" s="72">
        <f t="shared" ref="V66" si="34">T66*$T$6</f>
        <v>0</v>
      </c>
      <c r="W66" s="65"/>
      <c r="X66" s="85"/>
      <c r="Y66" s="66">
        <f t="shared" ref="Y66" si="35">W66*$W$6</f>
        <v>0</v>
      </c>
      <c r="Z66" s="65"/>
      <c r="AA66" s="107"/>
      <c r="AB66" s="66">
        <f t="shared" ref="AB66" si="36">Z66*$Z$6</f>
        <v>0</v>
      </c>
      <c r="AC66" s="65"/>
      <c r="AD66" s="107"/>
      <c r="AE66" s="66">
        <f t="shared" ref="AE66" si="37">AC66*$AC$6</f>
        <v>0</v>
      </c>
      <c r="AF66" s="65"/>
      <c r="AG66" s="107"/>
      <c r="AH66" s="66">
        <f t="shared" ref="AH66" si="38">AF66*$AF$6</f>
        <v>0</v>
      </c>
      <c r="AI66" s="219"/>
      <c r="AJ66" s="220"/>
      <c r="AK66" s="221">
        <f t="shared" ref="AK66" si="39">$AI$6*AI66</f>
        <v>0</v>
      </c>
    </row>
    <row r="67" spans="2:37" ht="29.25" customHeight="1" x14ac:dyDescent="0.2">
      <c r="B67" s="112"/>
      <c r="C67" s="104"/>
      <c r="D67" s="61"/>
      <c r="E67" s="61"/>
      <c r="F67" s="48"/>
      <c r="G67" s="61"/>
      <c r="H67" s="48"/>
      <c r="I67" s="226"/>
      <c r="J67" s="113"/>
      <c r="K67" s="114"/>
      <c r="L67" s="168"/>
      <c r="M67" s="226"/>
      <c r="N67" s="62"/>
      <c r="O67" s="85"/>
      <c r="P67" s="105"/>
      <c r="Q67" s="62"/>
      <c r="R67" s="85"/>
      <c r="S67" s="105"/>
      <c r="T67" s="65"/>
      <c r="U67" s="85"/>
      <c r="V67" s="72"/>
      <c r="W67" s="65"/>
      <c r="X67" s="85"/>
      <c r="Y67" s="66"/>
      <c r="Z67" s="65"/>
      <c r="AA67" s="107"/>
      <c r="AB67" s="66"/>
      <c r="AC67" s="65"/>
      <c r="AD67" s="107"/>
      <c r="AE67" s="66"/>
      <c r="AF67" s="65"/>
      <c r="AG67" s="107"/>
      <c r="AH67" s="66"/>
      <c r="AI67" s="219"/>
      <c r="AJ67" s="220"/>
      <c r="AK67" s="221"/>
    </row>
    <row r="68" spans="2:37" ht="25.5" customHeight="1" x14ac:dyDescent="0.2">
      <c r="B68" s="62"/>
      <c r="C68" s="383" t="s">
        <v>228</v>
      </c>
      <c r="D68" s="64"/>
      <c r="E68" s="64"/>
      <c r="F68" s="64"/>
      <c r="G68" s="64"/>
      <c r="H68" s="64"/>
      <c r="I68" s="385"/>
      <c r="J68" s="389"/>
      <c r="K68" s="390"/>
      <c r="L68" s="190"/>
      <c r="M68" s="385"/>
      <c r="N68" s="115"/>
      <c r="O68" s="85"/>
      <c r="P68" s="115"/>
      <c r="Q68" s="115"/>
      <c r="R68" s="85"/>
      <c r="S68" s="115"/>
      <c r="T68" s="63"/>
      <c r="U68" s="85"/>
      <c r="V68" s="357"/>
      <c r="W68" s="63"/>
      <c r="X68" s="85"/>
      <c r="Y68" s="357"/>
      <c r="Z68" s="63"/>
      <c r="AA68" s="107"/>
      <c r="AB68" s="357"/>
      <c r="AC68" s="63"/>
      <c r="AD68" s="107"/>
      <c r="AE68" s="357"/>
      <c r="AF68" s="63"/>
      <c r="AG68" s="107"/>
      <c r="AH68" s="357"/>
      <c r="AI68" s="63"/>
      <c r="AJ68" s="107"/>
      <c r="AK68" s="66"/>
    </row>
    <row r="69" spans="2:37" s="159" customFormat="1" ht="25.5" customHeight="1" x14ac:dyDescent="0.2">
      <c r="B69" s="60">
        <v>18</v>
      </c>
      <c r="C69" s="104" t="s">
        <v>189</v>
      </c>
      <c r="D69" s="61"/>
      <c r="E69" s="61">
        <v>3.4</v>
      </c>
      <c r="F69" s="48"/>
      <c r="G69" s="61">
        <v>8</v>
      </c>
      <c r="H69" s="48">
        <f t="shared" si="15"/>
        <v>240</v>
      </c>
      <c r="I69" s="226">
        <f t="shared" ref="I69" si="40">P69+S69+V69+Y69+AB69+AE69+AH69+AK69</f>
        <v>137</v>
      </c>
      <c r="J69" s="113"/>
      <c r="K69" s="114"/>
      <c r="L69" s="168">
        <f t="shared" si="30"/>
        <v>80</v>
      </c>
      <c r="M69" s="226">
        <f t="shared" si="31"/>
        <v>103</v>
      </c>
      <c r="N69" s="62"/>
      <c r="O69" s="85"/>
      <c r="P69" s="105"/>
      <c r="Q69" s="62"/>
      <c r="R69" s="85"/>
      <c r="S69" s="105"/>
      <c r="T69" s="211">
        <v>2</v>
      </c>
      <c r="U69" s="212"/>
      <c r="V69" s="213">
        <f t="shared" ref="V69:V71" si="41">T69*$T$6</f>
        <v>32</v>
      </c>
      <c r="W69" s="211">
        <v>5</v>
      </c>
      <c r="X69" s="212"/>
      <c r="Y69" s="214">
        <f t="shared" ref="Y69:Y71" si="42">W69*$W$6</f>
        <v>105</v>
      </c>
      <c r="Z69" s="65"/>
      <c r="AA69" s="107"/>
      <c r="AB69" s="66">
        <f t="shared" ref="AB69:AB71" si="43">Z69*$Z$6</f>
        <v>0</v>
      </c>
      <c r="AC69" s="65"/>
      <c r="AD69" s="107"/>
      <c r="AE69" s="66">
        <f t="shared" ref="AE69:AE71" si="44">AC69*$AC$6</f>
        <v>0</v>
      </c>
      <c r="AF69" s="65"/>
      <c r="AG69" s="107"/>
      <c r="AH69" s="66">
        <f t="shared" ref="AH69:AH71" si="45">AF69*$AF$6</f>
        <v>0</v>
      </c>
      <c r="AI69" s="65"/>
      <c r="AJ69" s="107"/>
      <c r="AK69" s="54">
        <f t="shared" ref="AK69:AK71" si="46">$AI$6*AI69</f>
        <v>0</v>
      </c>
    </row>
    <row r="70" spans="2:37" s="159" customFormat="1" ht="25.5" customHeight="1" x14ac:dyDescent="0.2">
      <c r="B70" s="60">
        <v>19</v>
      </c>
      <c r="C70" s="104" t="s">
        <v>191</v>
      </c>
      <c r="D70" s="61"/>
      <c r="E70" s="61">
        <v>6</v>
      </c>
      <c r="F70" s="48"/>
      <c r="G70" s="61">
        <v>9</v>
      </c>
      <c r="H70" s="48">
        <f t="shared" si="15"/>
        <v>270</v>
      </c>
      <c r="I70" s="226"/>
      <c r="J70" s="113"/>
      <c r="K70" s="114"/>
      <c r="L70" s="168">
        <f t="shared" si="30"/>
        <v>90</v>
      </c>
      <c r="M70" s="226">
        <f t="shared" si="31"/>
        <v>270</v>
      </c>
      <c r="N70" s="62"/>
      <c r="O70" s="85"/>
      <c r="P70" s="105"/>
      <c r="Q70" s="62"/>
      <c r="R70" s="85"/>
      <c r="S70" s="105"/>
      <c r="T70" s="65"/>
      <c r="U70" s="85"/>
      <c r="V70" s="72">
        <f t="shared" si="41"/>
        <v>0</v>
      </c>
      <c r="W70" s="65"/>
      <c r="X70" s="85"/>
      <c r="Y70" s="66">
        <f t="shared" si="42"/>
        <v>0</v>
      </c>
      <c r="Z70" s="65"/>
      <c r="AA70" s="107"/>
      <c r="AB70" s="66">
        <f t="shared" si="43"/>
        <v>0</v>
      </c>
      <c r="AC70" s="65"/>
      <c r="AD70" s="107"/>
      <c r="AE70" s="66">
        <f t="shared" si="44"/>
        <v>0</v>
      </c>
      <c r="AF70" s="65"/>
      <c r="AG70" s="107"/>
      <c r="AH70" s="66">
        <f t="shared" si="45"/>
        <v>0</v>
      </c>
      <c r="AI70" s="65"/>
      <c r="AJ70" s="107"/>
      <c r="AK70" s="54">
        <f t="shared" si="46"/>
        <v>0</v>
      </c>
    </row>
    <row r="71" spans="2:37" s="159" customFormat="1" ht="25.5" customHeight="1" x14ac:dyDescent="0.2">
      <c r="B71" s="60">
        <v>20</v>
      </c>
      <c r="C71" s="104" t="s">
        <v>190</v>
      </c>
      <c r="D71" s="61"/>
      <c r="E71" s="61">
        <v>8</v>
      </c>
      <c r="F71" s="48"/>
      <c r="G71" s="61">
        <v>9</v>
      </c>
      <c r="H71" s="48">
        <f t="shared" si="15"/>
        <v>270</v>
      </c>
      <c r="I71" s="226"/>
      <c r="J71" s="113"/>
      <c r="K71" s="114"/>
      <c r="L71" s="168">
        <f t="shared" si="30"/>
        <v>90</v>
      </c>
      <c r="M71" s="226">
        <f t="shared" si="31"/>
        <v>270</v>
      </c>
      <c r="N71" s="62"/>
      <c r="O71" s="85"/>
      <c r="P71" s="105"/>
      <c r="Q71" s="62"/>
      <c r="R71" s="85"/>
      <c r="S71" s="105"/>
      <c r="T71" s="65"/>
      <c r="U71" s="85"/>
      <c r="V71" s="72">
        <f t="shared" si="41"/>
        <v>0</v>
      </c>
      <c r="W71" s="65"/>
      <c r="X71" s="85"/>
      <c r="Y71" s="66">
        <f t="shared" si="42"/>
        <v>0</v>
      </c>
      <c r="Z71" s="65"/>
      <c r="AA71" s="107"/>
      <c r="AB71" s="66">
        <f t="shared" si="43"/>
        <v>0</v>
      </c>
      <c r="AC71" s="65"/>
      <c r="AD71" s="107"/>
      <c r="AE71" s="66">
        <f t="shared" si="44"/>
        <v>0</v>
      </c>
      <c r="AF71" s="65"/>
      <c r="AG71" s="107"/>
      <c r="AH71" s="66">
        <f t="shared" si="45"/>
        <v>0</v>
      </c>
      <c r="AI71" s="65"/>
      <c r="AJ71" s="107"/>
      <c r="AK71" s="54">
        <f t="shared" si="46"/>
        <v>0</v>
      </c>
    </row>
    <row r="72" spans="2:37" s="159" customFormat="1" ht="25.5" customHeight="1" x14ac:dyDescent="0.2">
      <c r="B72" s="62"/>
      <c r="C72" s="386"/>
      <c r="D72" s="61"/>
      <c r="E72" s="61"/>
      <c r="F72" s="48"/>
      <c r="G72" s="61"/>
      <c r="H72" s="48"/>
      <c r="I72" s="226"/>
      <c r="J72" s="113"/>
      <c r="K72" s="114"/>
      <c r="L72" s="168"/>
      <c r="M72" s="226"/>
      <c r="N72" s="62"/>
      <c r="O72" s="85"/>
      <c r="P72" s="105"/>
      <c r="Q72" s="62"/>
      <c r="R72" s="85"/>
      <c r="S72" s="105"/>
      <c r="T72" s="65"/>
      <c r="U72" s="85"/>
      <c r="V72" s="72"/>
      <c r="W72" s="65"/>
      <c r="X72" s="85"/>
      <c r="Y72" s="66"/>
      <c r="Z72" s="65"/>
      <c r="AA72" s="107"/>
      <c r="AB72" s="66"/>
      <c r="AC72" s="65"/>
      <c r="AD72" s="107"/>
      <c r="AE72" s="66"/>
      <c r="AF72" s="65"/>
      <c r="AG72" s="107"/>
      <c r="AH72" s="66"/>
      <c r="AI72" s="65"/>
      <c r="AJ72" s="107"/>
      <c r="AK72" s="54"/>
    </row>
    <row r="73" spans="2:37" s="159" customFormat="1" ht="28.5" customHeight="1" x14ac:dyDescent="0.2">
      <c r="B73" s="387"/>
      <c r="C73" s="388" t="s">
        <v>229</v>
      </c>
      <c r="D73" s="388"/>
      <c r="E73" s="388"/>
      <c r="F73" s="64"/>
      <c r="G73" s="64"/>
      <c r="H73" s="64"/>
      <c r="I73" s="385"/>
      <c r="J73" s="389"/>
      <c r="K73" s="390"/>
      <c r="L73" s="190"/>
      <c r="M73" s="385"/>
      <c r="N73" s="115"/>
      <c r="O73" s="85"/>
      <c r="P73" s="115"/>
      <c r="Q73" s="115"/>
      <c r="R73" s="85"/>
      <c r="S73" s="115"/>
      <c r="T73" s="63"/>
      <c r="U73" s="85"/>
      <c r="V73" s="357"/>
      <c r="W73" s="63"/>
      <c r="X73" s="85"/>
      <c r="Y73" s="357"/>
      <c r="Z73" s="63"/>
      <c r="AA73" s="107"/>
      <c r="AB73" s="357"/>
      <c r="AC73" s="63"/>
      <c r="AD73" s="107"/>
      <c r="AE73" s="357"/>
      <c r="AF73" s="63"/>
      <c r="AG73" s="107"/>
      <c r="AH73" s="357"/>
      <c r="AI73" s="63"/>
      <c r="AJ73" s="107"/>
      <c r="AK73" s="66"/>
    </row>
    <row r="74" spans="2:37" ht="25.5" customHeight="1" x14ac:dyDescent="0.2">
      <c r="B74" s="60">
        <v>21</v>
      </c>
      <c r="C74" s="104" t="s">
        <v>146</v>
      </c>
      <c r="D74" s="61"/>
      <c r="E74" s="61">
        <v>1</v>
      </c>
      <c r="F74" s="227"/>
      <c r="G74" s="61">
        <v>2</v>
      </c>
      <c r="H74" s="48">
        <f t="shared" si="15"/>
        <v>60</v>
      </c>
      <c r="I74" s="226">
        <f>P74+S74+V74+Y74+AB74+AE74+AH74+AK74</f>
        <v>21</v>
      </c>
      <c r="J74" s="61"/>
      <c r="K74" s="61"/>
      <c r="L74" s="168">
        <f t="shared" si="30"/>
        <v>20</v>
      </c>
      <c r="M74" s="226">
        <f t="shared" si="31"/>
        <v>39</v>
      </c>
      <c r="N74" s="116"/>
      <c r="O74" s="107"/>
      <c r="P74" s="224">
        <f>$N$6*N74</f>
        <v>0</v>
      </c>
      <c r="Q74" s="62"/>
      <c r="R74" s="85"/>
      <c r="S74" s="105"/>
      <c r="T74" s="65"/>
      <c r="U74" s="107"/>
      <c r="V74" s="72">
        <f>T74*$T$6</f>
        <v>0</v>
      </c>
      <c r="W74" s="211">
        <v>1</v>
      </c>
      <c r="X74" s="212"/>
      <c r="Y74" s="214">
        <f>W74*$W$6</f>
        <v>21</v>
      </c>
      <c r="Z74" s="65"/>
      <c r="AA74" s="107"/>
      <c r="AB74" s="66">
        <f>Z74*$Z$6</f>
        <v>0</v>
      </c>
      <c r="AC74" s="65"/>
      <c r="AD74" s="107"/>
      <c r="AE74" s="66">
        <f>AC74*$AC$6</f>
        <v>0</v>
      </c>
      <c r="AF74" s="65"/>
      <c r="AG74" s="107"/>
      <c r="AH74" s="66">
        <f>AF74*$AF$6</f>
        <v>0</v>
      </c>
      <c r="AI74" s="65"/>
      <c r="AJ74" s="107"/>
      <c r="AK74" s="54">
        <f>$AI$6*AI74</f>
        <v>0</v>
      </c>
    </row>
    <row r="75" spans="2:37" ht="25.5" customHeight="1" x14ac:dyDescent="0.2">
      <c r="B75" s="60">
        <v>22</v>
      </c>
      <c r="C75" s="104" t="s">
        <v>174</v>
      </c>
      <c r="D75" s="61"/>
      <c r="E75" s="61">
        <v>8</v>
      </c>
      <c r="F75" s="227"/>
      <c r="G75" s="61">
        <v>3</v>
      </c>
      <c r="H75" s="48">
        <f t="shared" si="15"/>
        <v>90</v>
      </c>
      <c r="I75" s="226">
        <f>P75+S75+V75+Y75+AB75+AE75+AH75+AK75</f>
        <v>32</v>
      </c>
      <c r="J75" s="61"/>
      <c r="K75" s="61"/>
      <c r="L75" s="168">
        <f t="shared" si="30"/>
        <v>30</v>
      </c>
      <c r="M75" s="226">
        <f t="shared" si="31"/>
        <v>58</v>
      </c>
      <c r="N75" s="62"/>
      <c r="O75" s="85"/>
      <c r="P75" s="175">
        <f>$N$6*N75</f>
        <v>0</v>
      </c>
      <c r="Q75" s="62"/>
      <c r="R75" s="85"/>
      <c r="S75" s="105"/>
      <c r="T75" s="65"/>
      <c r="U75" s="107"/>
      <c r="V75" s="72">
        <f>T75*$T$6</f>
        <v>0</v>
      </c>
      <c r="W75" s="65"/>
      <c r="X75" s="107"/>
      <c r="Y75" s="66">
        <f>W75*$W$6</f>
        <v>0</v>
      </c>
      <c r="Z75" s="65"/>
      <c r="AA75" s="107"/>
      <c r="AB75" s="66">
        <f>Z75*$Z$6</f>
        <v>0</v>
      </c>
      <c r="AC75" s="65"/>
      <c r="AD75" s="107"/>
      <c r="AE75" s="66">
        <f>AC75*$AC$6</f>
        <v>0</v>
      </c>
      <c r="AF75" s="65">
        <v>2</v>
      </c>
      <c r="AG75" s="107"/>
      <c r="AH75" s="66">
        <f>AF75*$AF$6</f>
        <v>32</v>
      </c>
      <c r="AI75" s="65"/>
      <c r="AJ75" s="107"/>
      <c r="AK75" s="54">
        <f>$AI$6*AI75</f>
        <v>0</v>
      </c>
    </row>
    <row r="76" spans="2:37" ht="25.5" customHeight="1" x14ac:dyDescent="0.2">
      <c r="B76" s="60">
        <v>23</v>
      </c>
      <c r="C76" s="104" t="s">
        <v>147</v>
      </c>
      <c r="D76" s="61"/>
      <c r="E76" s="61">
        <v>3</v>
      </c>
      <c r="F76" s="227"/>
      <c r="G76" s="61">
        <v>2</v>
      </c>
      <c r="H76" s="48">
        <f t="shared" si="15"/>
        <v>60</v>
      </c>
      <c r="I76" s="226">
        <f>P76+S76+V76+Y76+AB76+AE76+AH76+AK76</f>
        <v>42</v>
      </c>
      <c r="J76" s="61"/>
      <c r="K76" s="61"/>
      <c r="L76" s="168">
        <f t="shared" si="30"/>
        <v>20</v>
      </c>
      <c r="M76" s="226">
        <f t="shared" si="31"/>
        <v>18</v>
      </c>
      <c r="N76" s="62"/>
      <c r="O76" s="85"/>
      <c r="P76" s="175">
        <f>$N$6*N76</f>
        <v>0</v>
      </c>
      <c r="Q76" s="62"/>
      <c r="R76" s="85"/>
      <c r="S76" s="105"/>
      <c r="T76" s="65"/>
      <c r="U76" s="107"/>
      <c r="V76" s="72">
        <f>T76*$T$6</f>
        <v>0</v>
      </c>
      <c r="W76" s="211">
        <v>2</v>
      </c>
      <c r="X76" s="212"/>
      <c r="Y76" s="214">
        <f>W76*$W$6</f>
        <v>42</v>
      </c>
      <c r="Z76" s="65"/>
      <c r="AA76" s="107"/>
      <c r="AB76" s="66">
        <f>Z76*$Z$6</f>
        <v>0</v>
      </c>
      <c r="AC76" s="65"/>
      <c r="AD76" s="107"/>
      <c r="AE76" s="66">
        <f>AC76*$AC$6</f>
        <v>0</v>
      </c>
      <c r="AF76" s="65"/>
      <c r="AG76" s="107"/>
      <c r="AH76" s="66">
        <f>AF76*$AF$6</f>
        <v>0</v>
      </c>
      <c r="AI76" s="65"/>
      <c r="AJ76" s="107"/>
      <c r="AK76" s="54">
        <f>$AI$6*AI76</f>
        <v>0</v>
      </c>
    </row>
    <row r="77" spans="2:37" ht="25.5" customHeight="1" x14ac:dyDescent="0.2">
      <c r="B77" s="60">
        <v>24</v>
      </c>
      <c r="C77" s="345" t="s">
        <v>231</v>
      </c>
      <c r="D77" s="61"/>
      <c r="E77" s="61">
        <v>4</v>
      </c>
      <c r="F77" s="227"/>
      <c r="G77" s="61">
        <v>2</v>
      </c>
      <c r="H77" s="48">
        <f t="shared" si="15"/>
        <v>60</v>
      </c>
      <c r="I77" s="226">
        <f>P77+S77+V77+Y77+AB77+AE77+AH77+AK77</f>
        <v>32</v>
      </c>
      <c r="J77" s="61"/>
      <c r="K77" s="61"/>
      <c r="L77" s="168">
        <f t="shared" si="30"/>
        <v>20</v>
      </c>
      <c r="M77" s="226">
        <f t="shared" si="31"/>
        <v>28</v>
      </c>
      <c r="N77" s="62"/>
      <c r="O77" s="85"/>
      <c r="P77" s="175"/>
      <c r="Q77" s="62"/>
      <c r="R77" s="85"/>
      <c r="S77" s="105"/>
      <c r="T77" s="65">
        <v>2</v>
      </c>
      <c r="U77" s="107"/>
      <c r="V77" s="72">
        <f>T77*$T$6</f>
        <v>32</v>
      </c>
      <c r="W77" s="65"/>
      <c r="X77" s="107"/>
      <c r="Y77" s="66">
        <f t="shared" ref="Y77" si="47">W77*$W$6</f>
        <v>0</v>
      </c>
      <c r="Z77" s="65"/>
      <c r="AA77" s="107"/>
      <c r="AB77" s="66"/>
      <c r="AC77" s="65"/>
      <c r="AD77" s="107"/>
      <c r="AE77" s="66"/>
      <c r="AF77" s="65"/>
      <c r="AG77" s="107"/>
      <c r="AH77" s="66"/>
      <c r="AI77" s="65"/>
      <c r="AJ77" s="107"/>
      <c r="AK77" s="54"/>
    </row>
    <row r="78" spans="2:37" ht="25.5" customHeight="1" x14ac:dyDescent="0.2">
      <c r="B78" s="60">
        <v>25</v>
      </c>
      <c r="C78" s="104" t="s">
        <v>217</v>
      </c>
      <c r="D78" s="61"/>
      <c r="E78" s="61">
        <v>6</v>
      </c>
      <c r="F78" s="227"/>
      <c r="G78" s="61">
        <v>2</v>
      </c>
      <c r="H78" s="48">
        <f t="shared" si="15"/>
        <v>60</v>
      </c>
      <c r="I78" s="226">
        <f>P78+S78+V78+Y78+AB78+AE78+AH78+AK78</f>
        <v>30</v>
      </c>
      <c r="J78" s="61"/>
      <c r="K78" s="61"/>
      <c r="L78" s="168">
        <f t="shared" si="30"/>
        <v>20</v>
      </c>
      <c r="M78" s="226">
        <f t="shared" si="31"/>
        <v>30</v>
      </c>
      <c r="N78" s="62"/>
      <c r="O78" s="85"/>
      <c r="P78" s="175"/>
      <c r="Q78" s="62"/>
      <c r="R78" s="85"/>
      <c r="S78" s="105"/>
      <c r="T78" s="65"/>
      <c r="U78" s="107"/>
      <c r="V78" s="72"/>
      <c r="W78" s="65"/>
      <c r="X78" s="85"/>
      <c r="Y78" s="66"/>
      <c r="Z78" s="65"/>
      <c r="AA78" s="107"/>
      <c r="AB78" s="66"/>
      <c r="AC78" s="65">
        <v>2</v>
      </c>
      <c r="AD78" s="107"/>
      <c r="AE78" s="66">
        <f t="shared" ref="AE78" si="48">AC78*$AC$6</f>
        <v>30</v>
      </c>
      <c r="AF78" s="65"/>
      <c r="AG78" s="107"/>
      <c r="AH78" s="66"/>
      <c r="AI78" s="65"/>
      <c r="AJ78" s="107"/>
      <c r="AK78" s="54"/>
    </row>
    <row r="79" spans="2:37" ht="27" customHeight="1" x14ac:dyDescent="0.2">
      <c r="B79" s="60">
        <v>26</v>
      </c>
      <c r="C79" s="104" t="s">
        <v>86</v>
      </c>
      <c r="D79" s="61"/>
      <c r="E79" s="61"/>
      <c r="F79" s="48"/>
      <c r="G79" s="61">
        <v>2</v>
      </c>
      <c r="H79" s="48">
        <f t="shared" si="15"/>
        <v>60</v>
      </c>
      <c r="I79" s="226">
        <f>P79+S79+V79+Y79+AB79+AE79+AH79+AK79</f>
        <v>51</v>
      </c>
      <c r="J79" s="61"/>
      <c r="K79" s="61"/>
      <c r="L79" s="168">
        <f t="shared" si="30"/>
        <v>20</v>
      </c>
      <c r="M79" s="226">
        <f t="shared" si="31"/>
        <v>9</v>
      </c>
      <c r="N79" s="62"/>
      <c r="O79" s="85"/>
      <c r="P79" s="175">
        <f>$N$6*N79</f>
        <v>0</v>
      </c>
      <c r="Q79" s="62"/>
      <c r="R79" s="85"/>
      <c r="S79" s="105"/>
      <c r="T79" s="65"/>
      <c r="U79" s="85"/>
      <c r="V79" s="72">
        <f>T79*$T$6</f>
        <v>0</v>
      </c>
      <c r="W79" s="65"/>
      <c r="X79" s="85"/>
      <c r="Y79" s="66">
        <f>W79*$W$6</f>
        <v>0</v>
      </c>
      <c r="Z79" s="65">
        <v>2</v>
      </c>
      <c r="AA79" s="107"/>
      <c r="AB79" s="66">
        <v>34</v>
      </c>
      <c r="AC79" s="65">
        <v>1</v>
      </c>
      <c r="AD79" s="107"/>
      <c r="AE79" s="66">
        <v>17</v>
      </c>
      <c r="AF79" s="65"/>
      <c r="AG79" s="107"/>
      <c r="AH79" s="66">
        <f>AF79*$AF$6</f>
        <v>0</v>
      </c>
      <c r="AI79" s="65"/>
      <c r="AJ79" s="107"/>
      <c r="AK79" s="54">
        <f>$AI$6*AI79</f>
        <v>0</v>
      </c>
    </row>
    <row r="80" spans="2:37" s="159" customFormat="1" ht="25.5" customHeight="1" x14ac:dyDescent="0.2">
      <c r="B80" s="387"/>
      <c r="C80" s="388" t="s">
        <v>230</v>
      </c>
      <c r="D80" s="388"/>
      <c r="E80" s="388"/>
      <c r="F80" s="64"/>
      <c r="G80" s="64"/>
      <c r="H80" s="64"/>
      <c r="I80" s="385"/>
      <c r="J80" s="389"/>
      <c r="K80" s="390"/>
      <c r="L80" s="190"/>
      <c r="M80" s="385"/>
      <c r="N80" s="115"/>
      <c r="O80" s="85"/>
      <c r="P80" s="115"/>
      <c r="Q80" s="115"/>
      <c r="R80" s="85"/>
      <c r="S80" s="115"/>
      <c r="T80" s="63"/>
      <c r="U80" s="85"/>
      <c r="V80" s="357"/>
      <c r="W80" s="63"/>
      <c r="X80" s="85"/>
      <c r="Y80" s="357"/>
      <c r="Z80" s="63"/>
      <c r="AA80" s="107"/>
      <c r="AB80" s="357"/>
      <c r="AC80" s="63"/>
      <c r="AD80" s="107"/>
      <c r="AE80" s="357"/>
      <c r="AF80" s="63"/>
      <c r="AG80" s="107"/>
      <c r="AH80" s="357"/>
      <c r="AI80" s="63"/>
      <c r="AJ80" s="107"/>
      <c r="AK80" s="66"/>
    </row>
    <row r="81" spans="2:44" ht="25.5" customHeight="1" x14ac:dyDescent="0.2">
      <c r="B81" s="48">
        <v>27</v>
      </c>
      <c r="C81" s="47" t="s">
        <v>179</v>
      </c>
      <c r="D81" s="110"/>
      <c r="E81" s="110">
        <v>4</v>
      </c>
      <c r="F81" s="48"/>
      <c r="G81" s="110">
        <v>3</v>
      </c>
      <c r="H81" s="48">
        <f t="shared" si="15"/>
        <v>90</v>
      </c>
      <c r="I81" s="226">
        <f>P81+S81+V81+Y81+AB81+AE81+AH81+AK81</f>
        <v>42</v>
      </c>
      <c r="J81" s="110"/>
      <c r="K81" s="110"/>
      <c r="L81" s="168">
        <f t="shared" si="30"/>
        <v>30</v>
      </c>
      <c r="M81" s="226">
        <f t="shared" si="31"/>
        <v>48</v>
      </c>
      <c r="N81" s="62"/>
      <c r="O81" s="85"/>
      <c r="P81" s="175">
        <f>$N$6*N81</f>
        <v>0</v>
      </c>
      <c r="Q81" s="62"/>
      <c r="R81" s="85"/>
      <c r="S81" s="105"/>
      <c r="T81" s="65"/>
      <c r="U81" s="85"/>
      <c r="V81" s="72">
        <f>T81*$T$6</f>
        <v>0</v>
      </c>
      <c r="W81" s="211">
        <v>2</v>
      </c>
      <c r="X81" s="212"/>
      <c r="Y81" s="214">
        <f t="shared" ref="Y81" si="49">W81*$W$6</f>
        <v>42</v>
      </c>
      <c r="Z81" s="65"/>
      <c r="AA81" s="107"/>
      <c r="AB81" s="66">
        <f>Z81*$Z$6</f>
        <v>0</v>
      </c>
      <c r="AC81" s="65"/>
      <c r="AD81" s="107"/>
      <c r="AE81" s="66">
        <f>AC81*$AC$6</f>
        <v>0</v>
      </c>
      <c r="AF81" s="65"/>
      <c r="AG81" s="107"/>
      <c r="AH81" s="66">
        <f>AF81*$AF$6</f>
        <v>0</v>
      </c>
      <c r="AI81" s="65"/>
      <c r="AJ81" s="107"/>
      <c r="AK81" s="54">
        <f>$AI$6*AI81</f>
        <v>0</v>
      </c>
    </row>
    <row r="82" spans="2:44" ht="25.5" customHeight="1" x14ac:dyDescent="0.2">
      <c r="B82" s="231">
        <v>28</v>
      </c>
      <c r="C82" s="104" t="s">
        <v>218</v>
      </c>
      <c r="D82" s="61"/>
      <c r="E82" s="61">
        <v>6</v>
      </c>
      <c r="F82" s="48"/>
      <c r="G82" s="61">
        <v>3</v>
      </c>
      <c r="H82" s="48">
        <f t="shared" si="15"/>
        <v>90</v>
      </c>
      <c r="I82" s="226">
        <f>P82+S82+V82+Y82+AB82+AE82+AH82+AK82</f>
        <v>45</v>
      </c>
      <c r="J82" s="113"/>
      <c r="K82" s="114"/>
      <c r="L82" s="168">
        <f t="shared" si="30"/>
        <v>30</v>
      </c>
      <c r="M82" s="226">
        <f t="shared" si="31"/>
        <v>45</v>
      </c>
      <c r="N82" s="62"/>
      <c r="O82" s="85"/>
      <c r="P82" s="175">
        <f>$N$6*N82</f>
        <v>0</v>
      </c>
      <c r="Q82" s="62"/>
      <c r="R82" s="85"/>
      <c r="S82" s="105"/>
      <c r="T82" s="65"/>
      <c r="U82" s="85"/>
      <c r="V82" s="72">
        <f>T82*$T$6</f>
        <v>0</v>
      </c>
      <c r="W82" s="65"/>
      <c r="X82" s="85"/>
      <c r="Y82" s="66">
        <f>W82*$W$6</f>
        <v>0</v>
      </c>
      <c r="Z82" s="65"/>
      <c r="AA82" s="107"/>
      <c r="AB82" s="66">
        <f>Z82*$Z$6</f>
        <v>0</v>
      </c>
      <c r="AC82" s="65">
        <v>3</v>
      </c>
      <c r="AD82" s="107"/>
      <c r="AE82" s="66">
        <f>AC82*$AC$6</f>
        <v>45</v>
      </c>
      <c r="AF82" s="65"/>
      <c r="AG82" s="107"/>
      <c r="AH82" s="66">
        <f>AF82*$AF$6</f>
        <v>0</v>
      </c>
      <c r="AI82" s="65"/>
      <c r="AJ82" s="107"/>
      <c r="AK82" s="54">
        <f>$AI$6*AI82</f>
        <v>0</v>
      </c>
    </row>
    <row r="83" spans="2:44" ht="25.5" customHeight="1" x14ac:dyDescent="0.2">
      <c r="B83" s="112">
        <v>29</v>
      </c>
      <c r="C83" s="104" t="s">
        <v>183</v>
      </c>
      <c r="D83" s="61">
        <v>8</v>
      </c>
      <c r="E83" s="61">
        <v>7</v>
      </c>
      <c r="F83" s="48"/>
      <c r="G83" s="61">
        <v>7</v>
      </c>
      <c r="H83" s="48">
        <f t="shared" si="15"/>
        <v>210</v>
      </c>
      <c r="I83" s="226">
        <f>P83+S83+V83+Y83+AB83+AE83+AH83+AK83</f>
        <v>134</v>
      </c>
      <c r="J83" s="113"/>
      <c r="K83" s="114"/>
      <c r="L83" s="168">
        <f t="shared" si="30"/>
        <v>70</v>
      </c>
      <c r="M83" s="226">
        <f t="shared" si="31"/>
        <v>76</v>
      </c>
      <c r="N83" s="62"/>
      <c r="O83" s="85"/>
      <c r="P83" s="175">
        <f>$N$6*N83</f>
        <v>0</v>
      </c>
      <c r="Q83" s="62"/>
      <c r="R83" s="85"/>
      <c r="S83" s="105"/>
      <c r="T83" s="65"/>
      <c r="U83" s="85"/>
      <c r="V83" s="72">
        <f>T83*$T$6</f>
        <v>0</v>
      </c>
      <c r="W83" s="65"/>
      <c r="X83" s="85"/>
      <c r="Y83" s="66">
        <f>W83*$W$6</f>
        <v>0</v>
      </c>
      <c r="Z83" s="65"/>
      <c r="AA83" s="107"/>
      <c r="AB83" s="66">
        <f>Z83*$Z$6</f>
        <v>0</v>
      </c>
      <c r="AC83" s="65"/>
      <c r="AD83" s="107"/>
      <c r="AE83" s="66">
        <f>AC83*$AC$6</f>
        <v>0</v>
      </c>
      <c r="AF83" s="65">
        <v>4</v>
      </c>
      <c r="AG83" s="107"/>
      <c r="AH83" s="66">
        <f>AF83*$AF$6</f>
        <v>64</v>
      </c>
      <c r="AI83" s="65">
        <v>5</v>
      </c>
      <c r="AJ83" s="107"/>
      <c r="AK83" s="54">
        <f>$AI$6*AI83</f>
        <v>70</v>
      </c>
    </row>
    <row r="84" spans="2:44" ht="25.5" customHeight="1" x14ac:dyDescent="0.2">
      <c r="B84" s="48">
        <v>30</v>
      </c>
      <c r="C84" s="104" t="s">
        <v>184</v>
      </c>
      <c r="D84" s="61">
        <v>8</v>
      </c>
      <c r="E84" s="61">
        <v>7</v>
      </c>
      <c r="F84" s="48"/>
      <c r="G84" s="61">
        <v>7</v>
      </c>
      <c r="H84" s="48">
        <f t="shared" si="15"/>
        <v>210</v>
      </c>
      <c r="I84" s="226">
        <f>P84+S84+V84+Y84+AB84+AE84+AH84+AK84</f>
        <v>134</v>
      </c>
      <c r="J84" s="113"/>
      <c r="K84" s="114"/>
      <c r="L84" s="168">
        <f t="shared" si="30"/>
        <v>70</v>
      </c>
      <c r="M84" s="226">
        <f t="shared" si="31"/>
        <v>76</v>
      </c>
      <c r="N84" s="62"/>
      <c r="O84" s="85"/>
      <c r="P84" s="105"/>
      <c r="Q84" s="62"/>
      <c r="R84" s="85"/>
      <c r="S84" s="105"/>
      <c r="T84" s="65"/>
      <c r="U84" s="85"/>
      <c r="V84" s="72">
        <f>T84*$T$6</f>
        <v>0</v>
      </c>
      <c r="W84" s="65"/>
      <c r="X84" s="85"/>
      <c r="Y84" s="66">
        <f>W84*$W$6</f>
        <v>0</v>
      </c>
      <c r="Z84" s="65"/>
      <c r="AA84" s="107"/>
      <c r="AB84" s="66">
        <f>Z84*$Z$6</f>
        <v>0</v>
      </c>
      <c r="AC84" s="65"/>
      <c r="AD84" s="107"/>
      <c r="AE84" s="66">
        <f>AC84*$AC$6</f>
        <v>0</v>
      </c>
      <c r="AF84" s="219">
        <v>4</v>
      </c>
      <c r="AG84" s="220"/>
      <c r="AH84" s="222">
        <f>AF84*$AF$6</f>
        <v>64</v>
      </c>
      <c r="AI84" s="65">
        <v>5</v>
      </c>
      <c r="AJ84" s="107"/>
      <c r="AK84" s="54">
        <f>$AI$6*AI84</f>
        <v>70</v>
      </c>
    </row>
    <row r="85" spans="2:44" ht="25.5" customHeight="1" x14ac:dyDescent="0.2">
      <c r="B85" s="244">
        <v>31</v>
      </c>
      <c r="C85" s="104" t="s">
        <v>186</v>
      </c>
      <c r="D85" s="61"/>
      <c r="E85" s="61">
        <v>8</v>
      </c>
      <c r="F85" s="48"/>
      <c r="G85" s="61">
        <v>3</v>
      </c>
      <c r="H85" s="48">
        <f t="shared" si="15"/>
        <v>90</v>
      </c>
      <c r="I85" s="226">
        <f>P85+S85+V85+Y85+AB85+AE85+AH85+AK85</f>
        <v>42</v>
      </c>
      <c r="J85" s="113"/>
      <c r="K85" s="114"/>
      <c r="L85" s="168">
        <f t="shared" si="30"/>
        <v>30</v>
      </c>
      <c r="M85" s="226">
        <f t="shared" si="31"/>
        <v>48</v>
      </c>
      <c r="N85" s="62"/>
      <c r="O85" s="85"/>
      <c r="P85" s="105"/>
      <c r="Q85" s="62"/>
      <c r="R85" s="85"/>
      <c r="S85" s="105"/>
      <c r="T85" s="65"/>
      <c r="U85" s="85"/>
      <c r="V85" s="72">
        <f>T85*$T$6</f>
        <v>0</v>
      </c>
      <c r="W85" s="65"/>
      <c r="X85" s="85"/>
      <c r="Y85" s="66">
        <f>W85*$W$6</f>
        <v>0</v>
      </c>
      <c r="Z85" s="65"/>
      <c r="AA85" s="107"/>
      <c r="AB85" s="66">
        <f>Z85*$Z$6</f>
        <v>0</v>
      </c>
      <c r="AC85" s="65"/>
      <c r="AD85" s="107"/>
      <c r="AE85" s="66">
        <f>AC85*$AC$6</f>
        <v>0</v>
      </c>
      <c r="AF85" s="65"/>
      <c r="AG85" s="107"/>
      <c r="AH85" s="66">
        <f>AF85*$AF$6</f>
        <v>0</v>
      </c>
      <c r="AI85" s="65">
        <v>3</v>
      </c>
      <c r="AJ85" s="107"/>
      <c r="AK85" s="54">
        <f>$AI$6*AI85</f>
        <v>42</v>
      </c>
    </row>
    <row r="86" spans="2:44" ht="25.5" customHeight="1" x14ac:dyDescent="0.2">
      <c r="B86" s="112">
        <v>32</v>
      </c>
      <c r="C86" s="104" t="s">
        <v>199</v>
      </c>
      <c r="D86" s="61"/>
      <c r="E86" s="61">
        <v>8</v>
      </c>
      <c r="F86" s="48"/>
      <c r="G86" s="61">
        <v>2</v>
      </c>
      <c r="H86" s="48">
        <f t="shared" si="15"/>
        <v>60</v>
      </c>
      <c r="I86" s="226">
        <f t="shared" ref="I86" si="50">P86+S86+V86+Y86+AB86+AE86+AH86+AK86</f>
        <v>28</v>
      </c>
      <c r="J86" s="113"/>
      <c r="K86" s="114"/>
      <c r="L86" s="168">
        <f t="shared" si="30"/>
        <v>20</v>
      </c>
      <c r="M86" s="226">
        <f t="shared" si="31"/>
        <v>32</v>
      </c>
      <c r="N86" s="62"/>
      <c r="O86" s="85"/>
      <c r="P86" s="105"/>
      <c r="Q86" s="62"/>
      <c r="R86" s="85"/>
      <c r="S86" s="105"/>
      <c r="T86" s="65"/>
      <c r="U86" s="85"/>
      <c r="V86" s="72">
        <f t="shared" ref="V86" si="51">T86*$T$6</f>
        <v>0</v>
      </c>
      <c r="W86" s="65"/>
      <c r="X86" s="85"/>
      <c r="Y86" s="66">
        <f t="shared" ref="Y86" si="52">W86*$W$6</f>
        <v>0</v>
      </c>
      <c r="Z86" s="65"/>
      <c r="AA86" s="107"/>
      <c r="AB86" s="66">
        <f t="shared" ref="AB86" si="53">Z86*$Z$6</f>
        <v>0</v>
      </c>
      <c r="AC86" s="65"/>
      <c r="AD86" s="107"/>
      <c r="AE86" s="66">
        <f t="shared" ref="AE86" si="54">AC86*$AC$6</f>
        <v>0</v>
      </c>
      <c r="AF86" s="65"/>
      <c r="AG86" s="107"/>
      <c r="AH86" s="66">
        <f t="shared" ref="AH86" si="55">AF86*$AF$6</f>
        <v>0</v>
      </c>
      <c r="AI86" s="65">
        <v>2</v>
      </c>
      <c r="AJ86" s="107"/>
      <c r="AK86" s="54">
        <f t="shared" ref="AK86" si="56">$AI$6*AI86</f>
        <v>28</v>
      </c>
    </row>
    <row r="87" spans="2:44" ht="25.5" customHeight="1" x14ac:dyDescent="0.2">
      <c r="B87" s="48">
        <v>33</v>
      </c>
      <c r="C87" s="104" t="s">
        <v>187</v>
      </c>
      <c r="D87" s="61"/>
      <c r="E87" s="61">
        <v>6</v>
      </c>
      <c r="F87" s="48"/>
      <c r="G87" s="61">
        <v>2</v>
      </c>
      <c r="H87" s="48">
        <f t="shared" si="15"/>
        <v>60</v>
      </c>
      <c r="I87" s="226">
        <f>P87+S87+V87+Y87+AB87+AE87+AH87+AK87</f>
        <v>30</v>
      </c>
      <c r="J87" s="113"/>
      <c r="K87" s="114"/>
      <c r="L87" s="168">
        <f t="shared" si="30"/>
        <v>20</v>
      </c>
      <c r="M87" s="226">
        <f t="shared" si="31"/>
        <v>30</v>
      </c>
      <c r="N87" s="62"/>
      <c r="O87" s="85"/>
      <c r="P87" s="105"/>
      <c r="Q87" s="62"/>
      <c r="R87" s="85"/>
      <c r="S87" s="105"/>
      <c r="T87" s="65"/>
      <c r="U87" s="85"/>
      <c r="V87" s="72"/>
      <c r="W87" s="65"/>
      <c r="X87" s="85"/>
      <c r="Y87" s="66"/>
      <c r="Z87" s="65"/>
      <c r="AA87" s="107"/>
      <c r="AB87" s="66">
        <f>Z87*$Z$6</f>
        <v>0</v>
      </c>
      <c r="AC87" s="65">
        <v>2</v>
      </c>
      <c r="AD87" s="107"/>
      <c r="AE87" s="66">
        <f>AC87*$AC$6</f>
        <v>30</v>
      </c>
      <c r="AF87" s="65"/>
      <c r="AG87" s="107"/>
      <c r="AH87" s="66"/>
      <c r="AI87" s="65"/>
      <c r="AJ87" s="107"/>
      <c r="AK87" s="54"/>
    </row>
    <row r="88" spans="2:44" ht="25.5" customHeight="1" x14ac:dyDescent="0.2">
      <c r="B88" s="244">
        <v>34</v>
      </c>
      <c r="C88" s="104" t="s">
        <v>188</v>
      </c>
      <c r="D88" s="61"/>
      <c r="E88" s="61">
        <v>7</v>
      </c>
      <c r="F88" s="48"/>
      <c r="G88" s="61">
        <v>2</v>
      </c>
      <c r="H88" s="48">
        <f t="shared" si="15"/>
        <v>60</v>
      </c>
      <c r="I88" s="226">
        <f>P88+S88+V88+Y88+AB88+AE88+AH88+AK88</f>
        <v>32</v>
      </c>
      <c r="J88" s="113"/>
      <c r="K88" s="114"/>
      <c r="L88" s="168">
        <f t="shared" si="30"/>
        <v>20</v>
      </c>
      <c r="M88" s="226">
        <f t="shared" si="31"/>
        <v>28</v>
      </c>
      <c r="N88" s="62"/>
      <c r="O88" s="85"/>
      <c r="P88" s="105"/>
      <c r="Q88" s="62"/>
      <c r="R88" s="85"/>
      <c r="S88" s="105"/>
      <c r="T88" s="65"/>
      <c r="U88" s="85"/>
      <c r="V88" s="72">
        <f>T88*$T$6</f>
        <v>0</v>
      </c>
      <c r="W88" s="65"/>
      <c r="X88" s="85"/>
      <c r="Y88" s="66">
        <f>W88*$W$6</f>
        <v>0</v>
      </c>
      <c r="Z88" s="65"/>
      <c r="AA88" s="107"/>
      <c r="AB88" s="66">
        <f>Z88*$Z$6</f>
        <v>0</v>
      </c>
      <c r="AC88" s="65"/>
      <c r="AD88" s="107"/>
      <c r="AE88" s="66">
        <f>AC88*$AC$6</f>
        <v>0</v>
      </c>
      <c r="AF88" s="65">
        <v>2</v>
      </c>
      <c r="AG88" s="107"/>
      <c r="AH88" s="66">
        <f>AF88*$AF$6</f>
        <v>32</v>
      </c>
      <c r="AI88" s="65"/>
      <c r="AJ88" s="107"/>
      <c r="AK88" s="54">
        <f>$AI$6*AI88</f>
        <v>0</v>
      </c>
    </row>
    <row r="89" spans="2:44" ht="25.5" customHeight="1" thickBot="1" x14ac:dyDescent="0.25">
      <c r="B89" s="60"/>
      <c r="C89" s="119"/>
      <c r="D89" s="61"/>
      <c r="E89" s="61"/>
      <c r="F89" s="61"/>
      <c r="G89" s="61"/>
      <c r="H89" s="61"/>
      <c r="I89" s="48"/>
      <c r="J89" s="113"/>
      <c r="K89" s="113"/>
      <c r="L89" s="113"/>
      <c r="M89" s="48"/>
      <c r="N89" s="116"/>
      <c r="O89" s="64"/>
      <c r="P89" s="117"/>
      <c r="Q89" s="116"/>
      <c r="R89" s="64"/>
      <c r="S89" s="117"/>
      <c r="T89" s="65"/>
      <c r="U89" s="107"/>
      <c r="V89" s="66"/>
      <c r="W89" s="65"/>
      <c r="X89" s="107"/>
      <c r="Y89" s="66"/>
      <c r="Z89" s="65"/>
      <c r="AA89" s="107"/>
      <c r="AB89" s="66"/>
      <c r="AC89" s="65"/>
      <c r="AD89" s="107"/>
      <c r="AE89" s="66"/>
      <c r="AF89" s="65"/>
      <c r="AG89" s="107"/>
      <c r="AH89" s="66"/>
      <c r="AI89" s="65"/>
      <c r="AJ89" s="121"/>
      <c r="AK89" s="54"/>
    </row>
    <row r="90" spans="2:44" s="132" customFormat="1" ht="13.5" customHeight="1" thickBot="1" x14ac:dyDescent="0.3">
      <c r="B90" s="122"/>
      <c r="C90" s="123"/>
      <c r="D90" s="123"/>
      <c r="E90" s="123"/>
      <c r="F90" s="123"/>
      <c r="G90" s="123"/>
      <c r="H90" s="123"/>
      <c r="I90" s="124"/>
      <c r="J90" s="124"/>
      <c r="K90" s="124"/>
      <c r="L90" s="123"/>
      <c r="M90" s="124"/>
      <c r="N90" s="125"/>
      <c r="O90" s="126"/>
      <c r="P90" s="127"/>
      <c r="Q90" s="125"/>
      <c r="R90" s="126"/>
      <c r="S90" s="127"/>
      <c r="T90" s="128"/>
      <c r="U90" s="129"/>
      <c r="V90" s="130"/>
      <c r="W90" s="128"/>
      <c r="X90" s="129"/>
      <c r="Y90" s="130"/>
      <c r="Z90" s="128"/>
      <c r="AA90" s="129"/>
      <c r="AB90" s="130"/>
      <c r="AC90" s="128"/>
      <c r="AD90" s="129"/>
      <c r="AE90" s="130"/>
      <c r="AF90" s="128"/>
      <c r="AG90" s="129"/>
      <c r="AH90" s="130"/>
      <c r="AI90" s="128"/>
      <c r="AJ90" s="129"/>
      <c r="AK90" s="131"/>
      <c r="AL90" s="183"/>
    </row>
    <row r="91" spans="2:44" ht="27.75" customHeight="1" x14ac:dyDescent="0.2">
      <c r="B91" s="231"/>
      <c r="C91" s="47"/>
      <c r="D91" s="231"/>
      <c r="E91" s="231"/>
      <c r="F91" s="231"/>
      <c r="G91" s="231"/>
      <c r="H91" s="231"/>
      <c r="I91" s="231"/>
      <c r="J91" s="231"/>
      <c r="K91" s="231"/>
      <c r="L91" s="168"/>
      <c r="M91" s="231"/>
      <c r="N91" s="317">
        <f>SUM(N48:N88)</f>
        <v>4</v>
      </c>
      <c r="O91" s="133"/>
      <c r="P91" s="101"/>
      <c r="Q91" s="317">
        <f>SUM(Q48:Q88)</f>
        <v>4</v>
      </c>
      <c r="R91" s="133"/>
      <c r="S91" s="101"/>
      <c r="T91" s="317">
        <f>SUM(T48:T88)</f>
        <v>21</v>
      </c>
      <c r="U91" s="70"/>
      <c r="V91" s="72"/>
      <c r="W91" s="317">
        <f>SUM(W48:W88)</f>
        <v>25</v>
      </c>
      <c r="X91" s="70"/>
      <c r="Y91" s="72"/>
      <c r="Z91" s="317">
        <f>SUM(Z48:Z88)</f>
        <v>30</v>
      </c>
      <c r="AA91" s="70"/>
      <c r="AB91" s="72"/>
      <c r="AC91" s="317">
        <f>SUM(AC48:AC88)</f>
        <v>29</v>
      </c>
      <c r="AD91" s="70"/>
      <c r="AE91" s="72"/>
      <c r="AF91" s="317">
        <f>SUM(AF48:AF88)</f>
        <v>30</v>
      </c>
      <c r="AG91" s="70"/>
      <c r="AH91" s="72"/>
      <c r="AI91" s="317">
        <f>SUM(AI48:AI88)</f>
        <v>29</v>
      </c>
      <c r="AJ91" s="73"/>
      <c r="AK91" s="74"/>
    </row>
    <row r="92" spans="2:44" s="139" customFormat="1" ht="42" customHeight="1" x14ac:dyDescent="0.3">
      <c r="B92" s="134"/>
      <c r="C92" s="135" t="s">
        <v>19</v>
      </c>
      <c r="D92" s="134"/>
      <c r="E92" s="134"/>
      <c r="F92" s="86" t="s">
        <v>232</v>
      </c>
      <c r="G92" s="134">
        <f>SUM(G48:G91)</f>
        <v>180</v>
      </c>
      <c r="H92" s="86">
        <f>SUM(H48:H91)</f>
        <v>5400</v>
      </c>
      <c r="I92" s="300" t="s">
        <v>87</v>
      </c>
      <c r="J92" s="301"/>
      <c r="K92" s="301"/>
      <c r="L92" s="301"/>
      <c r="M92" s="302"/>
      <c r="N92" s="136">
        <f>N91+N44-P44</f>
        <v>36</v>
      </c>
      <c r="O92" s="137" t="s">
        <v>88</v>
      </c>
      <c r="P92" s="138"/>
      <c r="Q92" s="136">
        <f>Q91+Q44-S44</f>
        <v>36</v>
      </c>
      <c r="R92" s="137" t="s">
        <v>88</v>
      </c>
      <c r="S92" s="138"/>
      <c r="T92" s="136">
        <f>T91+T44-V44</f>
        <v>32</v>
      </c>
      <c r="U92" s="137" t="s">
        <v>113</v>
      </c>
      <c r="V92" s="138" t="s">
        <v>155</v>
      </c>
      <c r="W92" s="136">
        <f>W91+W44-Y44</f>
        <v>32</v>
      </c>
      <c r="X92" s="137" t="s">
        <v>113</v>
      </c>
      <c r="Y92" s="138" t="s">
        <v>155</v>
      </c>
      <c r="Z92" s="136">
        <f>Z91+Z44-AB44</f>
        <v>30</v>
      </c>
      <c r="AA92" s="137"/>
      <c r="AB92" s="138"/>
      <c r="AC92" s="136">
        <f>AC91+AC44-AE44</f>
        <v>29</v>
      </c>
      <c r="AD92" s="137"/>
      <c r="AE92" s="138"/>
      <c r="AF92" s="136">
        <f>AF91+AF44-AH44</f>
        <v>30</v>
      </c>
      <c r="AG92" s="137"/>
      <c r="AH92" s="138"/>
      <c r="AI92" s="136">
        <f>AI91+AI44-AK44</f>
        <v>29</v>
      </c>
      <c r="AJ92" s="137"/>
      <c r="AK92" s="138"/>
      <c r="AL92" s="184"/>
    </row>
    <row r="93" spans="2:44" s="148" customFormat="1" ht="15.75" customHeight="1" x14ac:dyDescent="0.2">
      <c r="B93" s="140"/>
      <c r="C93" s="141" t="s">
        <v>89</v>
      </c>
      <c r="D93" s="142"/>
      <c r="E93" s="142"/>
      <c r="F93" s="142"/>
      <c r="G93" s="142"/>
      <c r="H93" s="142"/>
      <c r="I93" s="142"/>
      <c r="J93" s="142"/>
      <c r="K93" s="142"/>
      <c r="L93" s="171"/>
      <c r="M93" s="142"/>
      <c r="N93" s="142"/>
      <c r="O93" s="142"/>
      <c r="P93" s="142"/>
      <c r="Q93" s="142"/>
      <c r="R93" s="142"/>
      <c r="S93" s="142"/>
      <c r="T93" s="144"/>
      <c r="U93" s="145"/>
      <c r="V93" s="143"/>
      <c r="W93" s="144"/>
      <c r="X93" s="145"/>
      <c r="Y93" s="143"/>
      <c r="Z93" s="144"/>
      <c r="AA93" s="145"/>
      <c r="AB93" s="143"/>
      <c r="AC93" s="144"/>
      <c r="AD93" s="145"/>
      <c r="AE93" s="143"/>
      <c r="AF93" s="144"/>
      <c r="AG93" s="145"/>
      <c r="AH93" s="143"/>
      <c r="AI93" s="144"/>
      <c r="AJ93" s="146"/>
      <c r="AK93" s="147"/>
      <c r="AL93" s="159"/>
    </row>
    <row r="94" spans="2:44" ht="25.5" hidden="1" customHeight="1" x14ac:dyDescent="0.2">
      <c r="B94" s="60"/>
      <c r="C94" s="59" t="s">
        <v>90</v>
      </c>
      <c r="D94" s="60"/>
      <c r="E94" s="149"/>
      <c r="F94" s="60"/>
      <c r="G94" s="60"/>
      <c r="H94" s="60"/>
      <c r="I94" s="231">
        <v>162</v>
      </c>
      <c r="J94" s="60"/>
      <c r="K94" s="60"/>
      <c r="L94" s="169"/>
      <c r="M94" s="231"/>
      <c r="N94" s="62"/>
      <c r="O94" s="85"/>
      <c r="P94" s="105"/>
      <c r="Q94" s="62"/>
      <c r="R94" s="85"/>
      <c r="S94" s="105"/>
      <c r="T94" s="65">
        <v>2</v>
      </c>
      <c r="U94" s="85" t="s">
        <v>14</v>
      </c>
      <c r="V94" s="72">
        <f>T94*$T$6</f>
        <v>32</v>
      </c>
      <c r="W94" s="65">
        <v>2</v>
      </c>
      <c r="X94" s="85" t="s">
        <v>14</v>
      </c>
      <c r="Y94" s="72">
        <f>W94*$W$6</f>
        <v>42</v>
      </c>
      <c r="Z94" s="65">
        <v>2</v>
      </c>
      <c r="AA94" s="107" t="s">
        <v>14</v>
      </c>
      <c r="AB94" s="66">
        <v>30</v>
      </c>
      <c r="AC94" s="65">
        <v>2</v>
      </c>
      <c r="AD94" s="107" t="s">
        <v>14</v>
      </c>
      <c r="AE94" s="66">
        <v>34</v>
      </c>
      <c r="AF94" s="65">
        <v>2</v>
      </c>
      <c r="AG94" s="107" t="s">
        <v>14</v>
      </c>
      <c r="AH94" s="66">
        <v>32</v>
      </c>
      <c r="AI94" s="65"/>
      <c r="AJ94" s="107"/>
      <c r="AK94" s="35"/>
    </row>
    <row r="95" spans="2:44" s="159" customFormat="1" ht="25.5" hidden="1" customHeight="1" x14ac:dyDescent="0.2">
      <c r="B95" s="60"/>
      <c r="C95" s="59"/>
      <c r="D95" s="60"/>
      <c r="E95" s="60"/>
      <c r="F95" s="60"/>
      <c r="G95" s="60"/>
      <c r="H95" s="60"/>
      <c r="I95" s="60"/>
      <c r="J95" s="60"/>
      <c r="K95" s="60"/>
      <c r="L95" s="169"/>
      <c r="M95" s="60"/>
      <c r="N95" s="62"/>
      <c r="O95" s="115"/>
      <c r="P95" s="105"/>
      <c r="Q95" s="62"/>
      <c r="R95" s="115"/>
      <c r="S95" s="105"/>
      <c r="T95" s="65"/>
      <c r="U95" s="64"/>
      <c r="V95" s="66"/>
      <c r="W95" s="65"/>
      <c r="X95" s="64"/>
      <c r="Y95" s="66"/>
      <c r="Z95" s="65"/>
      <c r="AA95" s="64"/>
      <c r="AB95" s="66"/>
      <c r="AC95" s="65"/>
      <c r="AD95" s="64"/>
      <c r="AE95" s="66"/>
      <c r="AF95" s="65"/>
      <c r="AG95" s="64"/>
      <c r="AH95" s="66"/>
      <c r="AI95" s="53"/>
      <c r="AJ95" s="56"/>
      <c r="AK95" s="57"/>
      <c r="AM95" s="23"/>
      <c r="AN95" s="23"/>
      <c r="AO95" s="23"/>
      <c r="AP95" s="23"/>
      <c r="AQ95" s="23"/>
      <c r="AR95" s="23"/>
    </row>
    <row r="96" spans="2:44" s="159" customFormat="1" ht="25.5" customHeight="1" x14ac:dyDescent="0.2">
      <c r="B96" s="60"/>
      <c r="C96" s="59"/>
      <c r="D96" s="60"/>
      <c r="E96" s="303" t="s">
        <v>115</v>
      </c>
      <c r="F96" s="304"/>
      <c r="G96" s="304"/>
      <c r="H96" s="304"/>
      <c r="I96" s="305"/>
      <c r="J96" s="109" t="s">
        <v>1</v>
      </c>
      <c r="K96" s="150"/>
      <c r="L96" s="172"/>
      <c r="M96" s="150"/>
      <c r="N96" s="293"/>
      <c r="O96" s="294"/>
      <c r="P96" s="295"/>
      <c r="Q96" s="293"/>
      <c r="R96" s="294"/>
      <c r="S96" s="295"/>
      <c r="T96" s="293"/>
      <c r="U96" s="294"/>
      <c r="V96" s="295"/>
      <c r="W96" s="293"/>
      <c r="X96" s="294"/>
      <c r="Y96" s="295"/>
      <c r="Z96" s="293"/>
      <c r="AA96" s="294"/>
      <c r="AB96" s="295"/>
      <c r="AC96" s="293"/>
      <c r="AD96" s="294"/>
      <c r="AE96" s="295"/>
      <c r="AF96" s="293"/>
      <c r="AG96" s="294"/>
      <c r="AH96" s="295"/>
      <c r="AI96" s="293"/>
      <c r="AJ96" s="294"/>
      <c r="AK96" s="295"/>
      <c r="AM96" s="23"/>
      <c r="AN96" s="23"/>
      <c r="AO96" s="23"/>
      <c r="AP96" s="23"/>
      <c r="AQ96" s="23"/>
      <c r="AR96" s="23"/>
    </row>
    <row r="97" spans="2:44" s="159" customFormat="1" ht="25.5" customHeight="1" x14ac:dyDescent="0.2">
      <c r="B97" s="60"/>
      <c r="C97" s="59"/>
      <c r="D97" s="60"/>
      <c r="E97" s="303" t="s">
        <v>91</v>
      </c>
      <c r="F97" s="304"/>
      <c r="G97" s="304"/>
      <c r="H97" s="304"/>
      <c r="I97" s="305"/>
      <c r="J97" s="150"/>
      <c r="K97" s="150"/>
      <c r="L97" s="172"/>
      <c r="M97" s="150"/>
      <c r="N97" s="293"/>
      <c r="O97" s="294"/>
      <c r="P97" s="295"/>
      <c r="Q97" s="293"/>
      <c r="R97" s="294"/>
      <c r="S97" s="295"/>
      <c r="T97" s="306"/>
      <c r="U97" s="307"/>
      <c r="V97" s="308"/>
      <c r="W97" s="306"/>
      <c r="X97" s="307"/>
      <c r="Y97" s="308"/>
      <c r="Z97" s="306"/>
      <c r="AA97" s="307"/>
      <c r="AB97" s="308"/>
      <c r="AC97" s="306"/>
      <c r="AD97" s="307"/>
      <c r="AE97" s="308"/>
      <c r="AF97" s="306">
        <v>1</v>
      </c>
      <c r="AG97" s="307"/>
      <c r="AH97" s="308"/>
      <c r="AI97" s="306"/>
      <c r="AJ97" s="307"/>
      <c r="AK97" s="308"/>
      <c r="AM97" s="23"/>
      <c r="AN97" s="23"/>
      <c r="AO97" s="23"/>
      <c r="AP97" s="23"/>
      <c r="AQ97" s="23"/>
      <c r="AR97" s="23"/>
    </row>
    <row r="98" spans="2:44" s="159" customFormat="1" ht="25.5" customHeight="1" x14ac:dyDescent="0.2">
      <c r="B98" s="60"/>
      <c r="C98" s="59"/>
      <c r="D98" s="60"/>
      <c r="E98" s="303" t="s">
        <v>16</v>
      </c>
      <c r="F98" s="304"/>
      <c r="G98" s="304"/>
      <c r="H98" s="304"/>
      <c r="I98" s="305"/>
      <c r="J98" s="150"/>
      <c r="K98" s="150"/>
      <c r="L98" s="172"/>
      <c r="M98" s="150"/>
      <c r="N98" s="306">
        <v>1</v>
      </c>
      <c r="O98" s="307"/>
      <c r="P98" s="308"/>
      <c r="Q98" s="306">
        <v>2</v>
      </c>
      <c r="R98" s="307"/>
      <c r="S98" s="308"/>
      <c r="T98" s="306">
        <v>6</v>
      </c>
      <c r="U98" s="307"/>
      <c r="V98" s="308"/>
      <c r="W98" s="306">
        <v>6</v>
      </c>
      <c r="X98" s="307"/>
      <c r="Y98" s="308"/>
      <c r="Z98" s="306">
        <v>5</v>
      </c>
      <c r="AA98" s="307"/>
      <c r="AB98" s="308"/>
      <c r="AC98" s="306">
        <v>6</v>
      </c>
      <c r="AD98" s="307"/>
      <c r="AE98" s="308"/>
      <c r="AF98" s="306">
        <v>5</v>
      </c>
      <c r="AG98" s="307"/>
      <c r="AH98" s="308"/>
      <c r="AI98" s="306">
        <v>4</v>
      </c>
      <c r="AJ98" s="307"/>
      <c r="AK98" s="308"/>
      <c r="AM98" s="23"/>
      <c r="AN98" s="23"/>
      <c r="AO98" s="23"/>
      <c r="AP98" s="23"/>
      <c r="AQ98" s="23"/>
      <c r="AR98" s="23"/>
    </row>
    <row r="99" spans="2:44" s="159" customFormat="1" ht="25.5" customHeight="1" x14ac:dyDescent="0.2">
      <c r="B99" s="60"/>
      <c r="C99" s="59"/>
      <c r="D99" s="60"/>
      <c r="E99" s="303" t="s">
        <v>5</v>
      </c>
      <c r="F99" s="304"/>
      <c r="G99" s="304"/>
      <c r="H99" s="304"/>
      <c r="I99" s="305"/>
      <c r="J99" s="150"/>
      <c r="K99" s="150"/>
      <c r="L99" s="172"/>
      <c r="M99" s="150"/>
      <c r="N99" s="306"/>
      <c r="O99" s="307"/>
      <c r="P99" s="308"/>
      <c r="Q99" s="306"/>
      <c r="R99" s="307"/>
      <c r="S99" s="308"/>
      <c r="T99" s="306">
        <v>2</v>
      </c>
      <c r="U99" s="307"/>
      <c r="V99" s="308"/>
      <c r="W99" s="306">
        <v>3</v>
      </c>
      <c r="X99" s="307"/>
      <c r="Y99" s="308"/>
      <c r="Z99" s="306">
        <v>2</v>
      </c>
      <c r="AA99" s="307"/>
      <c r="AB99" s="308"/>
      <c r="AC99" s="306">
        <v>4</v>
      </c>
      <c r="AD99" s="307"/>
      <c r="AE99" s="308"/>
      <c r="AF99" s="306">
        <v>3</v>
      </c>
      <c r="AG99" s="307"/>
      <c r="AH99" s="308"/>
      <c r="AI99" s="306">
        <v>3</v>
      </c>
      <c r="AJ99" s="307"/>
      <c r="AK99" s="308"/>
      <c r="AM99" s="23"/>
      <c r="AN99" s="23"/>
      <c r="AO99" s="23"/>
      <c r="AP99" s="23"/>
      <c r="AQ99" s="23"/>
      <c r="AR99" s="23"/>
    </row>
    <row r="100" spans="2:44" s="159" customFormat="1" x14ac:dyDescent="0.2">
      <c r="B100" s="309"/>
      <c r="C100" s="310"/>
      <c r="D100" s="310"/>
      <c r="E100" s="310"/>
      <c r="F100" s="310"/>
      <c r="G100" s="310"/>
      <c r="H100" s="310"/>
      <c r="I100" s="310"/>
      <c r="J100" s="310"/>
      <c r="K100" s="310"/>
      <c r="L100" s="310"/>
      <c r="M100" s="310"/>
      <c r="N100" s="310"/>
      <c r="O100" s="310"/>
      <c r="P100" s="310"/>
      <c r="Q100" s="310"/>
      <c r="R100" s="310"/>
      <c r="S100" s="310"/>
      <c r="T100" s="310"/>
      <c r="U100" s="310"/>
      <c r="V100" s="310"/>
      <c r="W100" s="310"/>
      <c r="X100" s="310"/>
      <c r="Y100" s="310"/>
      <c r="Z100" s="310"/>
      <c r="AA100" s="310"/>
      <c r="AB100" s="310"/>
      <c r="AC100" s="310"/>
      <c r="AD100" s="310"/>
      <c r="AE100" s="310"/>
      <c r="AF100" s="310"/>
      <c r="AG100" s="310"/>
      <c r="AH100" s="310"/>
      <c r="AI100" s="310"/>
      <c r="AJ100" s="310"/>
      <c r="AK100" s="310"/>
      <c r="AM100" s="23"/>
      <c r="AN100" s="23"/>
      <c r="AO100" s="23"/>
      <c r="AP100" s="23"/>
      <c r="AQ100" s="23"/>
      <c r="AR100" s="23"/>
    </row>
    <row r="101" spans="2:44" s="159" customFormat="1" ht="12" customHeight="1" x14ac:dyDescent="0.2">
      <c r="B101" s="151"/>
      <c r="C101" s="152"/>
      <c r="D101" s="111"/>
      <c r="E101" s="111"/>
      <c r="F101" s="111"/>
      <c r="G101" s="111"/>
      <c r="H101" s="111"/>
      <c r="I101" s="111"/>
      <c r="J101" s="111"/>
      <c r="K101" s="111"/>
      <c r="L101" s="173"/>
      <c r="M101" s="111"/>
      <c r="N101" s="111"/>
      <c r="O101" s="111"/>
      <c r="P101" s="111"/>
      <c r="Q101" s="111"/>
      <c r="R101" s="111"/>
      <c r="S101" s="111"/>
      <c r="T101" s="153"/>
      <c r="U101" s="111"/>
      <c r="V101" s="152"/>
      <c r="W101" s="153"/>
      <c r="X101" s="111"/>
      <c r="Y101" s="152"/>
      <c r="Z101" s="77"/>
      <c r="AA101" s="78"/>
      <c r="AB101" s="80"/>
      <c r="AC101" s="77"/>
      <c r="AD101" s="78"/>
      <c r="AE101" s="80"/>
      <c r="AF101" s="77"/>
      <c r="AG101" s="78"/>
      <c r="AH101" s="80"/>
      <c r="AI101" s="77"/>
      <c r="AJ101" s="118"/>
      <c r="AK101" s="154"/>
      <c r="AM101" s="23"/>
      <c r="AN101" s="23"/>
      <c r="AO101" s="23"/>
      <c r="AP101" s="23"/>
      <c r="AQ101" s="23"/>
      <c r="AR101" s="23"/>
    </row>
    <row r="102" spans="2:44" s="159" customFormat="1" ht="273" customHeight="1" x14ac:dyDescent="0.2">
      <c r="B102" s="111"/>
      <c r="C102" s="111"/>
      <c r="D102" s="111"/>
      <c r="E102" s="111"/>
      <c r="F102" s="111"/>
      <c r="G102" s="111"/>
      <c r="H102" s="111"/>
      <c r="I102" s="111"/>
      <c r="J102" s="111"/>
      <c r="K102" s="111"/>
      <c r="L102" s="173"/>
      <c r="M102" s="111"/>
      <c r="N102" s="111"/>
      <c r="O102" s="111"/>
      <c r="P102" s="111"/>
      <c r="Q102" s="111"/>
      <c r="R102" s="111"/>
      <c r="S102" s="111"/>
      <c r="T102" s="153"/>
      <c r="U102" s="111"/>
      <c r="V102" s="152"/>
      <c r="W102" s="153"/>
      <c r="X102" s="111"/>
      <c r="Y102" s="152"/>
      <c r="Z102" s="77"/>
      <c r="AA102" s="78"/>
      <c r="AB102" s="80"/>
      <c r="AC102" s="77"/>
      <c r="AD102" s="78"/>
      <c r="AE102" s="80"/>
      <c r="AF102" s="77"/>
      <c r="AG102" s="78"/>
      <c r="AH102" s="80"/>
      <c r="AI102" s="77"/>
      <c r="AJ102" s="118"/>
      <c r="AK102" s="154"/>
      <c r="AM102" s="23"/>
      <c r="AN102" s="23"/>
      <c r="AO102" s="23"/>
      <c r="AP102" s="23"/>
      <c r="AQ102" s="23"/>
      <c r="AR102" s="23"/>
    </row>
    <row r="103" spans="2:44" s="159" customFormat="1" ht="23.25" x14ac:dyDescent="0.2">
      <c r="B103" s="155"/>
      <c r="C103" s="156" t="s">
        <v>110</v>
      </c>
      <c r="D103" s="157">
        <v>8</v>
      </c>
      <c r="E103" s="157"/>
      <c r="F103" s="23"/>
      <c r="G103" s="23"/>
      <c r="H103" s="23"/>
      <c r="I103" s="157"/>
      <c r="J103" s="23"/>
      <c r="K103" s="23"/>
      <c r="L103" s="174"/>
      <c r="M103" s="23"/>
      <c r="N103" s="23"/>
      <c r="O103" s="23"/>
      <c r="P103" s="23"/>
      <c r="Q103" s="23"/>
      <c r="R103" s="23"/>
      <c r="S103" s="23"/>
      <c r="T103" s="158"/>
      <c r="U103" s="118"/>
      <c r="V103" s="154"/>
      <c r="W103" s="158"/>
      <c r="X103" s="118"/>
      <c r="Y103" s="154"/>
      <c r="Z103" s="158"/>
      <c r="AA103" s="118"/>
      <c r="AB103" s="154"/>
      <c r="AC103" s="158"/>
      <c r="AD103" s="118"/>
      <c r="AE103" s="154"/>
      <c r="AF103" s="158"/>
      <c r="AG103" s="118"/>
      <c r="AH103" s="154"/>
      <c r="AI103" s="158"/>
      <c r="AJ103" s="118"/>
      <c r="AK103" s="154"/>
      <c r="AM103" s="23"/>
      <c r="AN103" s="23"/>
      <c r="AO103" s="23"/>
      <c r="AP103" s="23"/>
      <c r="AQ103" s="23"/>
      <c r="AR103" s="23"/>
    </row>
    <row r="104" spans="2:44" s="159" customFormat="1" x14ac:dyDescent="0.2">
      <c r="C104" s="156" t="e">
        <f>SUM(D104:H104)</f>
        <v>#REF!</v>
      </c>
      <c r="D104" s="157">
        <f>COUNTIF(D89:D89,D103)</f>
        <v>0</v>
      </c>
      <c r="E104" s="157" t="e">
        <f>COUNTIF(#REF!,D103)</f>
        <v>#REF!</v>
      </c>
      <c r="F104" s="23">
        <f>COUNTIF(D57:D85,D103)</f>
        <v>2</v>
      </c>
      <c r="G104" s="23"/>
      <c r="H104" s="23"/>
      <c r="I104" s="157" t="e">
        <f>COUNTIF(#REF!,#REF!)</f>
        <v>#REF!</v>
      </c>
      <c r="J104" s="23">
        <f>COUNTIF(E57:E85,#REF!)</f>
        <v>0</v>
      </c>
      <c r="K104" s="23">
        <f>COUNTIF(E48:E56,#REF!)</f>
        <v>0</v>
      </c>
      <c r="L104" s="174"/>
      <c r="M104" s="23"/>
      <c r="N104" s="23"/>
      <c r="O104" s="23"/>
      <c r="P104" s="23"/>
      <c r="Q104" s="23"/>
      <c r="R104" s="23"/>
      <c r="S104" s="23"/>
      <c r="T104" s="158"/>
      <c r="U104" s="118"/>
      <c r="V104" s="154"/>
      <c r="W104" s="158"/>
      <c r="X104" s="118"/>
      <c r="Y104" s="154"/>
      <c r="Z104" s="158"/>
      <c r="AA104" s="118"/>
      <c r="AB104" s="154"/>
      <c r="AC104" s="158"/>
      <c r="AD104" s="118"/>
      <c r="AE104" s="154"/>
      <c r="AF104" s="158"/>
      <c r="AG104" s="118"/>
      <c r="AH104" s="154"/>
      <c r="AI104" s="158"/>
      <c r="AJ104" s="118"/>
      <c r="AK104" s="154"/>
      <c r="AM104" s="23"/>
      <c r="AN104" s="23"/>
      <c r="AO104" s="23"/>
      <c r="AP104" s="23"/>
      <c r="AQ104" s="23"/>
      <c r="AR104" s="23"/>
    </row>
  </sheetData>
  <mergeCells count="68">
    <mergeCell ref="C73:E73"/>
    <mergeCell ref="C80:E80"/>
    <mergeCell ref="AI99:AK99"/>
    <mergeCell ref="B100:AK100"/>
    <mergeCell ref="AF98:AH98"/>
    <mergeCell ref="AI98:AK98"/>
    <mergeCell ref="E99:I99"/>
    <mergeCell ref="N99:P99"/>
    <mergeCell ref="Q99:S99"/>
    <mergeCell ref="T99:V99"/>
    <mergeCell ref="W99:Y99"/>
    <mergeCell ref="Z99:AB99"/>
    <mergeCell ref="AC99:AE99"/>
    <mergeCell ref="AF99:AH99"/>
    <mergeCell ref="AC97:AE97"/>
    <mergeCell ref="AF97:AH97"/>
    <mergeCell ref="AI97:AK97"/>
    <mergeCell ref="E98:I98"/>
    <mergeCell ref="N98:P98"/>
    <mergeCell ref="Q98:S98"/>
    <mergeCell ref="T98:V98"/>
    <mergeCell ref="W98:Y98"/>
    <mergeCell ref="Z98:AB98"/>
    <mergeCell ref="AC98:AE98"/>
    <mergeCell ref="E97:I97"/>
    <mergeCell ref="N97:P97"/>
    <mergeCell ref="Q97:S97"/>
    <mergeCell ref="T97:V97"/>
    <mergeCell ref="W97:Y97"/>
    <mergeCell ref="Z97:AB97"/>
    <mergeCell ref="AI96:AK96"/>
    <mergeCell ref="O6:P6"/>
    <mergeCell ref="R6:S6"/>
    <mergeCell ref="I92:M92"/>
    <mergeCell ref="E96:I96"/>
    <mergeCell ref="N96:P96"/>
    <mergeCell ref="Q96:S96"/>
    <mergeCell ref="T96:V96"/>
    <mergeCell ref="W96:Y96"/>
    <mergeCell ref="Z96:AB96"/>
    <mergeCell ref="AC96:AE96"/>
    <mergeCell ref="AF96:AH96"/>
    <mergeCell ref="AI5:AK5"/>
    <mergeCell ref="J4:L4"/>
    <mergeCell ref="N4:S4"/>
    <mergeCell ref="T4:Y4"/>
    <mergeCell ref="Z4:AE4"/>
    <mergeCell ref="AF4:AK4"/>
    <mergeCell ref="J5:J6"/>
    <mergeCell ref="K5:K6"/>
    <mergeCell ref="L5:L6"/>
    <mergeCell ref="N5:P5"/>
    <mergeCell ref="Q5:S5"/>
    <mergeCell ref="T5:V5"/>
    <mergeCell ref="W5:Y5"/>
    <mergeCell ref="Z5:AB5"/>
    <mergeCell ref="AC5:AE5"/>
    <mergeCell ref="AF5:AH5"/>
    <mergeCell ref="B3:B6"/>
    <mergeCell ref="C3:C6"/>
    <mergeCell ref="G3:H3"/>
    <mergeCell ref="M3:M6"/>
    <mergeCell ref="D4:D6"/>
    <mergeCell ref="E4:E6"/>
    <mergeCell ref="F4:F6"/>
    <mergeCell ref="G4:G6"/>
    <mergeCell ref="H4:H6"/>
    <mergeCell ref="I4:I6"/>
  </mergeCells>
  <conditionalFormatting sqref="P81:P83 P49:P63 P74:P79 AK49:AK72 N9:AK35 AK74:AK89 N37:AK43">
    <cfRule type="cellIs" dxfId="8" priority="21" operator="equal">
      <formula>0</formula>
    </cfRule>
  </conditionalFormatting>
  <conditionalFormatting sqref="N48:P48">
    <cfRule type="cellIs" dxfId="7" priority="20" operator="equal">
      <formula>0</formula>
    </cfRule>
  </conditionalFormatting>
  <conditionalFormatting sqref="Q48:AK48">
    <cfRule type="cellIs" dxfId="6" priority="19" operator="equal">
      <formula>0</formula>
    </cfRule>
  </conditionalFormatting>
  <conditionalFormatting sqref="N62:R63 T62:AK63 N64:AK72 N48:AK61 N74:AK88 AK89">
    <cfRule type="cellIs" dxfId="5" priority="18" operator="equal">
      <formula>0</formula>
    </cfRule>
  </conditionalFormatting>
  <conditionalFormatting sqref="S63">
    <cfRule type="cellIs" dxfId="4" priority="11" operator="equal">
      <formula>0</formula>
    </cfRule>
  </conditionalFormatting>
  <conditionalFormatting sqref="S62">
    <cfRule type="cellIs" dxfId="3" priority="10" operator="equal">
      <formula>0</formula>
    </cfRule>
  </conditionalFormatting>
  <conditionalFormatting sqref="AK73">
    <cfRule type="cellIs" dxfId="2" priority="7" operator="equal">
      <formula>0</formula>
    </cfRule>
  </conditionalFormatting>
  <conditionalFormatting sqref="N73:AK73">
    <cfRule type="cellIs" dxfId="1" priority="6" operator="equal">
      <formula>0</formula>
    </cfRule>
  </conditionalFormatting>
  <conditionalFormatting sqref="N36:AK36">
    <cfRule type="cellIs" dxfId="0" priority="1" operator="equal">
      <formula>0</formula>
    </cfRule>
  </conditionalFormatting>
  <pageMargins left="0.43307086614173229" right="0.31496062992125984" top="0.35" bottom="0.15748031496062992" header="0.23622047244094491" footer="0.15748031496062992"/>
  <pageSetup paperSize="9" scale="68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графік</vt:lpstr>
      <vt:lpstr>навч_план_після 9 класу</vt:lpstr>
      <vt:lpstr>'навч_план_після 9 класу'!Заголовки_для_печати</vt:lpstr>
      <vt:lpstr>графік!Область_печати</vt:lpstr>
      <vt:lpstr>'навч_план_після 9 класу'!Область_печати</vt:lpstr>
    </vt:vector>
  </TitlesOfParts>
  <Company>GalColl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Maryna</dc:creator>
  <cp:lastModifiedBy>Користувач Windows</cp:lastModifiedBy>
  <cp:lastPrinted>2021-06-04T12:08:00Z</cp:lastPrinted>
  <dcterms:created xsi:type="dcterms:W3CDTF">2001-04-03T09:26:59Z</dcterms:created>
  <dcterms:modified xsi:type="dcterms:W3CDTF">2021-06-07T11:03:59Z</dcterms:modified>
</cp:coreProperties>
</file>